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5fd1b9ac18c8725/CYTC24/Documents_Patrick/"/>
    </mc:Choice>
  </mc:AlternateContent>
  <xr:revisionPtr revIDLastSave="1781" documentId="8_{ACB8C9FE-2C01-4828-9B2B-F2C8D70C1F0E}" xr6:coauthVersionLast="47" xr6:coauthVersionMax="47" xr10:uidLastSave="{D15ED018-E9DA-4DD6-BA03-74620FBC60DB}"/>
  <bookViews>
    <workbookView xWindow="-108" yWindow="-108" windowWidth="30936" windowHeight="17040" xr2:uid="{E999E33D-B33E-4DDF-AA16-665105416B37}"/>
  </bookViews>
  <sheets>
    <sheet name="analysis" sheetId="2" r:id="rId1"/>
    <sheet name="gear" sheetId="1" r:id="rId2"/>
    <sheet name="admin" sheetId="3" r:id="rId3"/>
    <sheet name="comments" sheetId="4" r:id="rId4"/>
  </sheets>
  <definedNames>
    <definedName name="_xlnm._FilterDatabase" localSheetId="1" hidden="1">gear!$A$1:$N$511</definedName>
    <definedName name="ACTIVE">Tabelle3[ACTIVE]</definedName>
    <definedName name="CATEGORY">Tabelle1[CATEGORY]</definedName>
    <definedName name="OPTION">Tabelle4[OPTION]</definedName>
    <definedName name="SEASON">Tabelle2[SEASON]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1" l="1"/>
  <c r="K18" i="1"/>
  <c r="K115" i="1" l="1"/>
  <c r="L115" i="1" s="1"/>
  <c r="K94" i="1"/>
  <c r="L94" i="1" s="1"/>
  <c r="K83" i="1"/>
  <c r="L83" i="1" s="1"/>
  <c r="G33" i="2"/>
  <c r="G32" i="2"/>
  <c r="G30" i="2"/>
  <c r="G28" i="2"/>
  <c r="G27" i="2"/>
  <c r="G26" i="2"/>
  <c r="G25" i="2"/>
  <c r="G24" i="2"/>
  <c r="G23" i="2"/>
  <c r="G22" i="2"/>
  <c r="G3" i="2"/>
  <c r="G14" i="2"/>
  <c r="G13" i="2"/>
  <c r="G11" i="2"/>
  <c r="G9" i="2"/>
  <c r="G8" i="2"/>
  <c r="G7" i="2"/>
  <c r="G6" i="2"/>
  <c r="G5" i="2"/>
  <c r="G4" i="2"/>
  <c r="J39" i="1"/>
  <c r="J114" i="1"/>
  <c r="J2" i="1"/>
  <c r="C27" i="2"/>
  <c r="E27" i="2" s="1"/>
  <c r="B37" i="2"/>
  <c r="C8" i="2"/>
  <c r="E8" i="2" s="1"/>
  <c r="L18" i="1"/>
  <c r="L48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K2" i="1"/>
  <c r="L2" i="1" s="1"/>
  <c r="K36" i="1"/>
  <c r="L36" i="1" s="1"/>
  <c r="K15" i="1"/>
  <c r="L15" i="1" s="1"/>
  <c r="K37" i="1"/>
  <c r="L37" i="1" s="1"/>
  <c r="K93" i="1"/>
  <c r="L93" i="1" s="1"/>
  <c r="K79" i="1"/>
  <c r="L79" i="1" s="1"/>
  <c r="K80" i="1"/>
  <c r="L80" i="1" s="1"/>
  <c r="K81" i="1"/>
  <c r="L81" i="1" s="1"/>
  <c r="K82" i="1"/>
  <c r="L82" i="1" s="1"/>
  <c r="K16" i="1"/>
  <c r="L16" i="1" s="1"/>
  <c r="K38" i="1"/>
  <c r="L38" i="1" s="1"/>
  <c r="K39" i="1"/>
  <c r="L39" i="1" s="1"/>
  <c r="K95" i="1"/>
  <c r="L95" i="1" s="1"/>
  <c r="K69" i="1"/>
  <c r="L69" i="1" s="1"/>
  <c r="K70" i="1"/>
  <c r="L70" i="1" s="1"/>
  <c r="K84" i="1"/>
  <c r="L84" i="1" s="1"/>
  <c r="K96" i="1"/>
  <c r="L96" i="1" s="1"/>
  <c r="K97" i="1"/>
  <c r="L97" i="1" s="1"/>
  <c r="K40" i="1"/>
  <c r="L40" i="1" s="1"/>
  <c r="K41" i="1"/>
  <c r="L41" i="1" s="1"/>
  <c r="K53" i="1"/>
  <c r="L53" i="1" s="1"/>
  <c r="K54" i="1"/>
  <c r="L54" i="1" s="1"/>
  <c r="K17" i="1"/>
  <c r="L17" i="1" s="1"/>
  <c r="K85" i="1"/>
  <c r="L85" i="1" s="1"/>
  <c r="K86" i="1"/>
  <c r="L86" i="1" s="1"/>
  <c r="K3" i="1"/>
  <c r="L3" i="1" s="1"/>
  <c r="K19" i="1"/>
  <c r="L19" i="1" s="1"/>
  <c r="K20" i="1"/>
  <c r="L20" i="1" s="1"/>
  <c r="K21" i="1"/>
  <c r="L21" i="1" s="1"/>
  <c r="K98" i="1"/>
  <c r="L98" i="1" s="1"/>
  <c r="K116" i="1"/>
  <c r="L116" i="1" s="1"/>
  <c r="K71" i="1"/>
  <c r="L71" i="1" s="1"/>
  <c r="K99" i="1"/>
  <c r="L99" i="1" s="1"/>
  <c r="K55" i="1"/>
  <c r="L55" i="1" s="1"/>
  <c r="K100" i="1"/>
  <c r="L100" i="1" s="1"/>
  <c r="K23" i="1"/>
  <c r="L23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87" i="1"/>
  <c r="L87" i="1" s="1"/>
  <c r="K4" i="1"/>
  <c r="L4" i="1" s="1"/>
  <c r="K24" i="1"/>
  <c r="L24" i="1" s="1"/>
  <c r="K45" i="1"/>
  <c r="L45" i="1" s="1"/>
  <c r="K117" i="1"/>
  <c r="L117" i="1" s="1"/>
  <c r="K101" i="1"/>
  <c r="L101" i="1" s="1"/>
  <c r="K88" i="1"/>
  <c r="L88" i="1" s="1"/>
  <c r="K89" i="1"/>
  <c r="L89" i="1" s="1"/>
  <c r="K90" i="1"/>
  <c r="L90" i="1" s="1"/>
  <c r="K25" i="1"/>
  <c r="L25" i="1" s="1"/>
  <c r="K26" i="1"/>
  <c r="L26" i="1" s="1"/>
  <c r="K63" i="1"/>
  <c r="L63" i="1" s="1"/>
  <c r="K118" i="1"/>
  <c r="L118" i="1" s="1"/>
  <c r="K46" i="1"/>
  <c r="L46" i="1" s="1"/>
  <c r="K47" i="1"/>
  <c r="L47" i="1" s="1"/>
  <c r="K102" i="1"/>
  <c r="L102" i="1" s="1"/>
  <c r="K5" i="1"/>
  <c r="L5" i="1" s="1"/>
  <c r="K6" i="1"/>
  <c r="L6" i="1" s="1"/>
  <c r="K7" i="1"/>
  <c r="L7" i="1" s="1"/>
  <c r="K8" i="1"/>
  <c r="L8" i="1" s="1"/>
  <c r="K9" i="1"/>
  <c r="L9" i="1" s="1"/>
  <c r="K12" i="1"/>
  <c r="L12" i="1" s="1"/>
  <c r="K64" i="1"/>
  <c r="L64" i="1" s="1"/>
  <c r="K27" i="1"/>
  <c r="L27" i="1" s="1"/>
  <c r="K49" i="1"/>
  <c r="L49" i="1" s="1"/>
  <c r="K28" i="1"/>
  <c r="L28" i="1" s="1"/>
  <c r="K29" i="1"/>
  <c r="L29" i="1" s="1"/>
  <c r="K50" i="1"/>
  <c r="L50" i="1" s="1"/>
  <c r="K30" i="1"/>
  <c r="L30" i="1" s="1"/>
  <c r="K31" i="1"/>
  <c r="L31" i="1" s="1"/>
  <c r="K32" i="1"/>
  <c r="L32" i="1" s="1"/>
  <c r="K33" i="1"/>
  <c r="L33" i="1" s="1"/>
  <c r="K91" i="1"/>
  <c r="L91" i="1" s="1"/>
  <c r="K72" i="1"/>
  <c r="L72" i="1" s="1"/>
  <c r="K73" i="1"/>
  <c r="L73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109" i="1"/>
  <c r="L109" i="1" s="1"/>
  <c r="K51" i="1"/>
  <c r="L51" i="1" s="1"/>
  <c r="K13" i="1"/>
  <c r="L13" i="1" s="1"/>
  <c r="K10" i="1"/>
  <c r="L10" i="1" s="1"/>
  <c r="K11" i="1"/>
  <c r="L11" i="1" s="1"/>
  <c r="K119" i="1"/>
  <c r="L119" i="1" s="1"/>
  <c r="K92" i="1"/>
  <c r="L92" i="1" s="1"/>
  <c r="K65" i="1"/>
  <c r="L65" i="1" s="1"/>
  <c r="K110" i="1"/>
  <c r="L110" i="1" s="1"/>
  <c r="K66" i="1"/>
  <c r="L66" i="1" s="1"/>
  <c r="K111" i="1"/>
  <c r="L111" i="1" s="1"/>
  <c r="K120" i="1"/>
  <c r="L120" i="1" s="1"/>
  <c r="K14" i="1"/>
  <c r="L14" i="1" s="1"/>
  <c r="K112" i="1"/>
  <c r="L112" i="1" s="1"/>
  <c r="K34" i="1"/>
  <c r="L34" i="1" s="1"/>
  <c r="K52" i="1"/>
  <c r="L52" i="1" s="1"/>
  <c r="K113" i="1"/>
  <c r="L113" i="1" s="1"/>
  <c r="K67" i="1"/>
  <c r="L67" i="1" s="1"/>
  <c r="K74" i="1"/>
  <c r="L74" i="1" s="1"/>
  <c r="K75" i="1"/>
  <c r="L75" i="1" s="1"/>
  <c r="K76" i="1"/>
  <c r="L76" i="1" s="1"/>
  <c r="K77" i="1"/>
  <c r="L77" i="1" s="1"/>
  <c r="K78" i="1"/>
  <c r="L78" i="1" s="1"/>
  <c r="K68" i="1"/>
  <c r="L68" i="1" s="1"/>
  <c r="K35" i="1"/>
  <c r="L35" i="1" s="1"/>
  <c r="K43" i="1"/>
  <c r="L43" i="1" s="1"/>
  <c r="K42" i="1"/>
  <c r="L42" i="1" s="1"/>
  <c r="K22" i="1"/>
  <c r="L22" i="1" s="1"/>
  <c r="K44" i="1"/>
  <c r="L44" i="1" s="1"/>
  <c r="K114" i="1"/>
  <c r="L114" i="1" s="1"/>
  <c r="J33" i="1"/>
  <c r="J98" i="1"/>
  <c r="J112" i="1"/>
  <c r="J41" i="1"/>
  <c r="J40" i="1"/>
  <c r="J38" i="1"/>
  <c r="J47" i="1"/>
  <c r="J24" i="1"/>
  <c r="J4" i="1"/>
  <c r="J5" i="1"/>
  <c r="J10" i="1"/>
  <c r="J96" i="1"/>
  <c r="J11" i="1"/>
  <c r="J6" i="1"/>
  <c r="J3" i="1"/>
  <c r="J7" i="1"/>
  <c r="J8" i="1"/>
  <c r="J9" i="1"/>
  <c r="J19" i="1"/>
  <c r="J20" i="1"/>
  <c r="J16" i="1"/>
  <c r="J17" i="1"/>
  <c r="J36" i="1"/>
  <c r="J23" i="1"/>
  <c r="J37" i="1"/>
  <c r="J46" i="1"/>
  <c r="J27" i="1"/>
  <c r="J52" i="1"/>
  <c r="J34" i="1"/>
  <c r="J25" i="1"/>
  <c r="J21" i="1"/>
  <c r="J26" i="1"/>
  <c r="J49" i="1"/>
  <c r="J28" i="1"/>
  <c r="J45" i="1"/>
  <c r="J35" i="1"/>
  <c r="J51" i="1"/>
  <c r="J102" i="1"/>
  <c r="J99" i="1"/>
  <c r="J13" i="1"/>
  <c r="J76" i="1"/>
  <c r="J117" i="1"/>
  <c r="J113" i="1"/>
  <c r="J104" i="1"/>
  <c r="J111" i="1"/>
  <c r="J101" i="1"/>
  <c r="J119" i="1"/>
  <c r="J14" i="1"/>
  <c r="J97" i="1"/>
  <c r="J12" i="1"/>
  <c r="J100" i="1"/>
  <c r="J15" i="1"/>
  <c r="J64" i="1"/>
  <c r="J56" i="1"/>
  <c r="J57" i="1"/>
  <c r="J58" i="1"/>
  <c r="J86" i="1"/>
  <c r="J118" i="1"/>
  <c r="J116" i="1"/>
  <c r="J103" i="1"/>
  <c r="J110" i="1"/>
  <c r="J66" i="1"/>
  <c r="J53" i="1"/>
  <c r="J67" i="1"/>
  <c r="J54" i="1"/>
  <c r="J65" i="1"/>
  <c r="J68" i="1"/>
  <c r="J63" i="1"/>
  <c r="J55" i="1"/>
  <c r="J120" i="1"/>
  <c r="J59" i="1"/>
  <c r="J60" i="1"/>
  <c r="J61" i="1"/>
  <c r="J62" i="1"/>
  <c r="J93" i="1"/>
  <c r="J77" i="1"/>
  <c r="J78" i="1"/>
  <c r="J69" i="1"/>
  <c r="J73" i="1"/>
  <c r="J95" i="1"/>
  <c r="J71" i="1"/>
  <c r="J72" i="1"/>
  <c r="J74" i="1"/>
  <c r="J75" i="1"/>
  <c r="J84" i="1"/>
  <c r="J88" i="1"/>
  <c r="J79" i="1"/>
  <c r="J80" i="1"/>
  <c r="J81" i="1"/>
  <c r="J82" i="1"/>
  <c r="J90" i="1"/>
  <c r="J89" i="1"/>
  <c r="J92" i="1"/>
  <c r="J105" i="1"/>
  <c r="J91" i="1"/>
  <c r="J85" i="1"/>
  <c r="J87" i="1"/>
  <c r="J106" i="1"/>
  <c r="J107" i="1"/>
  <c r="J108" i="1"/>
  <c r="J109" i="1"/>
  <c r="J70" i="1"/>
  <c r="J29" i="1"/>
  <c r="J43" i="1"/>
  <c r="J42" i="1"/>
  <c r="J22" i="1"/>
  <c r="J44" i="1"/>
  <c r="J83" i="1"/>
  <c r="J94" i="1"/>
  <c r="J115" i="1"/>
  <c r="J18" i="1"/>
  <c r="J48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C26" i="2" l="1"/>
  <c r="E26" i="2" s="1"/>
  <c r="C30" i="2"/>
  <c r="E30" i="2" s="1"/>
  <c r="C13" i="2"/>
  <c r="E13" i="2" s="1"/>
  <c r="C6" i="2"/>
  <c r="E6" i="2" s="1"/>
  <c r="C5" i="2"/>
  <c r="E5" i="2" s="1"/>
  <c r="C25" i="2"/>
  <c r="E25" i="2" s="1"/>
  <c r="C14" i="2"/>
  <c r="E14" i="2" s="1"/>
  <c r="C9" i="2"/>
  <c r="E9" i="2" s="1"/>
  <c r="C33" i="2"/>
  <c r="E33" i="2" s="1"/>
  <c r="C24" i="2"/>
  <c r="E24" i="2" s="1"/>
  <c r="C28" i="2"/>
  <c r="E28" i="2" s="1"/>
  <c r="C11" i="2"/>
  <c r="E11" i="2" s="1"/>
  <c r="C22" i="2"/>
  <c r="E22" i="2" s="1"/>
  <c r="C4" i="2"/>
  <c r="E4" i="2" s="1"/>
  <c r="C7" i="2"/>
  <c r="E7" i="2" s="1"/>
  <c r="C32" i="2"/>
  <c r="E32" i="2" s="1"/>
  <c r="C23" i="2"/>
  <c r="E23" i="2" s="1"/>
  <c r="C3" i="2"/>
  <c r="E3" i="2" s="1"/>
  <c r="H29" i="2"/>
  <c r="H34" i="2" s="1"/>
  <c r="E36" i="2" s="1"/>
  <c r="H10" i="2"/>
  <c r="H12" i="2" s="1"/>
  <c r="F10" i="2" l="1"/>
  <c r="F41" i="2" s="1"/>
  <c r="F16" i="2"/>
  <c r="D16" i="2"/>
  <c r="D18" i="2" s="1"/>
  <c r="F18" i="2" s="1"/>
  <c r="F29" i="2"/>
  <c r="F31" i="2" s="1"/>
  <c r="D29" i="2"/>
  <c r="D47" i="2" s="1"/>
  <c r="F35" i="2"/>
  <c r="D10" i="2"/>
  <c r="D15" i="2" s="1"/>
  <c r="D35" i="2"/>
  <c r="D37" i="2" s="1"/>
  <c r="F37" i="2" s="1"/>
  <c r="H15" i="2"/>
  <c r="E17" i="2" s="1"/>
  <c r="H31" i="2"/>
  <c r="F34" i="2" l="1"/>
  <c r="D34" i="2"/>
  <c r="F15" i="2"/>
  <c r="F12" i="2"/>
  <c r="D41" i="2"/>
  <c r="D12" i="2"/>
  <c r="F47" i="2"/>
  <c r="D31" i="2"/>
</calcChain>
</file>

<file path=xl/sharedStrings.xml><?xml version="1.0" encoding="utf-8"?>
<sst xmlns="http://schemas.openxmlformats.org/spreadsheetml/2006/main" count="1069" uniqueCount="334">
  <si>
    <t>CLOTHING PACKED</t>
  </si>
  <si>
    <t>CLOTHING WORN</t>
  </si>
  <si>
    <t>COOKING &amp; HYDRATION</t>
  </si>
  <si>
    <t>EQUIPMENT</t>
  </si>
  <si>
    <t>ELECTRONICS &amp; OTHER STUFF</t>
  </si>
  <si>
    <t>HYGIENE</t>
  </si>
  <si>
    <t>CARRIED GEAR</t>
  </si>
  <si>
    <t>CONSUMABLES</t>
  </si>
  <si>
    <t>CATEGORY</t>
  </si>
  <si>
    <t>ITEM</t>
  </si>
  <si>
    <t>DESCRIPTION</t>
  </si>
  <si>
    <t>QTY</t>
  </si>
  <si>
    <t>WEIGHT KG</t>
  </si>
  <si>
    <t>WEIGHT LBS</t>
  </si>
  <si>
    <t>PRICE €</t>
  </si>
  <si>
    <t>SEASON</t>
  </si>
  <si>
    <t>ANNOTATION</t>
  </si>
  <si>
    <t>ACTIVE</t>
  </si>
  <si>
    <t>SUMMER</t>
  </si>
  <si>
    <t>WINTER</t>
  </si>
  <si>
    <t>✓</t>
  </si>
  <si>
    <t>X</t>
  </si>
  <si>
    <t>Cumulus Liteline 300 hydrophobic down</t>
  </si>
  <si>
    <t>Big Agnes Fly Creek HV UL1 Solution Dye inc. Footprint, pegs &amp; poles</t>
  </si>
  <si>
    <t>HMG Unbound 55</t>
  </si>
  <si>
    <t>HMG Vice Versa</t>
  </si>
  <si>
    <t>DCF Repair Kit</t>
  </si>
  <si>
    <t xml:space="preserve">EE Enigma Sleeping Quilt, 950FP, 10°F (-12°C), Regular / Regular </t>
  </si>
  <si>
    <t>Insulated hood</t>
  </si>
  <si>
    <t>EE Torrid Hood for Enigma Sleeping Quilt</t>
  </si>
  <si>
    <t>NEMOTensor Ultralight Insulated Sleeping Pad, Regular Wide</t>
  </si>
  <si>
    <t>BIG FOUR</t>
  </si>
  <si>
    <t>Gossamer Gear Thinlight Foam Pad 1/8" Folded</t>
  </si>
  <si>
    <t>otdoorline.com</t>
  </si>
  <si>
    <t>Exped FlexMat, R 1.5, 5 °C, medium</t>
  </si>
  <si>
    <t>bergzeit.de</t>
  </si>
  <si>
    <t>bergfreunde.de</t>
  </si>
  <si>
    <t>Rab Herren Xenair Alpine Light Jacke, synthetic, medium</t>
  </si>
  <si>
    <t>Berghaus, MTN Arete LB Synthetic Hoody, synthetic, medium</t>
  </si>
  <si>
    <t>sleeping bag</t>
  </si>
  <si>
    <t>tent</t>
  </si>
  <si>
    <t>backpack</t>
  </si>
  <si>
    <t>fanny pack</t>
  </si>
  <si>
    <t>sleeping pad</t>
  </si>
  <si>
    <t>insulation Jacket</t>
  </si>
  <si>
    <t>camp shoes</t>
  </si>
  <si>
    <t>FlipFlops</t>
  </si>
  <si>
    <t>cheap flipflops</t>
  </si>
  <si>
    <t>gloves</t>
  </si>
  <si>
    <t>Reusch Diver X R-TEX XT 8.5</t>
  </si>
  <si>
    <t>intersport.de</t>
  </si>
  <si>
    <t>neck warmer</t>
  </si>
  <si>
    <t>Buff Tech Bandana Refik Black</t>
  </si>
  <si>
    <t>balaclava</t>
  </si>
  <si>
    <t>buff.com/de_eur</t>
  </si>
  <si>
    <t>beanie</t>
  </si>
  <si>
    <t>Buff Thermonet Beanie Retec Blue</t>
  </si>
  <si>
    <t>shirt</t>
  </si>
  <si>
    <t>Icebreaker - Tech Lite S/S Crewe Greenland Crest</t>
  </si>
  <si>
    <t>socks</t>
  </si>
  <si>
    <t>Darn Tough Hiker 1/4 Sock Cushion</t>
  </si>
  <si>
    <t>underpant</t>
  </si>
  <si>
    <t>Icebreaker Anatomica Boxers L Royal Navy/Snow</t>
  </si>
  <si>
    <t>Icebraker Anatomica grey L</t>
  </si>
  <si>
    <t>rainjacket</t>
  </si>
  <si>
    <t>Visp Rain Jacket by Enlightened Equipment</t>
  </si>
  <si>
    <t>garagegrowngear.com</t>
  </si>
  <si>
    <t>Torrid APEX Jacket by Enlightened Equipment (M)</t>
  </si>
  <si>
    <t>insulation jacket</t>
  </si>
  <si>
    <t>Shoulder Strap Pocket by Gossamer Gear - Medium</t>
  </si>
  <si>
    <t>Ultralight Pouches by Napacks - Black / Large</t>
  </si>
  <si>
    <t>Inov-8 Trailpant XL</t>
  </si>
  <si>
    <t>rainpants</t>
  </si>
  <si>
    <t>pants warm</t>
  </si>
  <si>
    <t>OutdoorVitals Highline Thermal Leggings</t>
  </si>
  <si>
    <t>outdoorvitals.com</t>
  </si>
  <si>
    <t>sealskinz.com</t>
  </si>
  <si>
    <t>Runton L / Grey / Red / White</t>
  </si>
  <si>
    <t>Dunton L / Black / Neon Yellow</t>
  </si>
  <si>
    <t>Buff Merino  Neckwear red</t>
  </si>
  <si>
    <t>windbreaker</t>
  </si>
  <si>
    <t>sun hoody long</t>
  </si>
  <si>
    <t>Arc'teryx SPRINT HEATHER - M</t>
  </si>
  <si>
    <t>globetrotter.de</t>
  </si>
  <si>
    <t>EE Men's Copperfield Wind Shirt, medium</t>
  </si>
  <si>
    <t>enlightenedequipment.com</t>
  </si>
  <si>
    <t>rei.com</t>
  </si>
  <si>
    <t>EE Elastic Pad Straps for Enigma Sleeping Quilt</t>
  </si>
  <si>
    <t>pad straps</t>
  </si>
  <si>
    <t>microspikes</t>
  </si>
  <si>
    <t>sunglasses</t>
  </si>
  <si>
    <t>water desinfection</t>
  </si>
  <si>
    <t>ankle support</t>
  </si>
  <si>
    <t>patella strap</t>
  </si>
  <si>
    <t>UVEX mtn classic P, incl. strap &amp; bag</t>
  </si>
  <si>
    <t>Micropur Forte MF 1T (25 tablets)</t>
  </si>
  <si>
    <t>Bauerfeind sports ankle support dynamic large</t>
  </si>
  <si>
    <t>Bauernfeind sports knee strap medium</t>
  </si>
  <si>
    <t>brillenplatz.de</t>
  </si>
  <si>
    <t>runmarkt.de</t>
  </si>
  <si>
    <t>Garmin Fenix 7 Sapphire Solar</t>
  </si>
  <si>
    <t>smart watch</t>
  </si>
  <si>
    <t>christ.de</t>
  </si>
  <si>
    <t>Shoulder Strap Pocket</t>
  </si>
  <si>
    <t>stuff sack</t>
  </si>
  <si>
    <t>pant long</t>
  </si>
  <si>
    <t xml:space="preserve">Patagonia M´s Terrebonne Joggers Herren Sporthose Smolder Blue L </t>
  </si>
  <si>
    <t>Condition Steigenberger</t>
  </si>
  <si>
    <t>shoes</t>
  </si>
  <si>
    <t>Brooks Cascadia 16 (0,653 kg) / 17</t>
  </si>
  <si>
    <t>runmarkt.de / 2x 16, 2x 17 / Durchschnittspreis</t>
  </si>
  <si>
    <t>cap</t>
  </si>
  <si>
    <t>Carhartt Madison Logo Cap</t>
  </si>
  <si>
    <t>Carhartt Outlet Basel</t>
  </si>
  <si>
    <t>zalando.de</t>
  </si>
  <si>
    <t>Adidas running performance cap m/l</t>
  </si>
  <si>
    <t>fleece</t>
  </si>
  <si>
    <t>Odlo Besso Mid Layer large</t>
  </si>
  <si>
    <t>amazon.de</t>
  </si>
  <si>
    <t>Kuiu Peloton 97 Fleece Zip-T Hoodie</t>
  </si>
  <si>
    <t>kuiu.com</t>
  </si>
  <si>
    <t>OPTION</t>
  </si>
  <si>
    <t>first choice</t>
  </si>
  <si>
    <t>backup</t>
  </si>
  <si>
    <t>hyperlitemountaingear.com</t>
  </si>
  <si>
    <t>outdoorfair.de</t>
  </si>
  <si>
    <t>cumulus.equipment/eu_de/</t>
  </si>
  <si>
    <t>Kahtoola MICROspikes Traction System L incl. bag</t>
  </si>
  <si>
    <t>soap</t>
  </si>
  <si>
    <t>Dr. Bronners Orange 15 ml</t>
  </si>
  <si>
    <t>douglas.de</t>
  </si>
  <si>
    <t>Stada Iodine ointment 10 ml</t>
  </si>
  <si>
    <t>docmorris.de</t>
  </si>
  <si>
    <t>Ice Ointment (Pferdesalbe) 10 ml</t>
  </si>
  <si>
    <t>dm.de</t>
  </si>
  <si>
    <t>Pegasus Tattoo-Ointment 10 ml</t>
  </si>
  <si>
    <t>fascia balls</t>
  </si>
  <si>
    <t>trekking poles</t>
  </si>
  <si>
    <t>Leki Carbonlite</t>
  </si>
  <si>
    <t>flea market Freiburg</t>
  </si>
  <si>
    <t>Leki Rubber Pad Trekking</t>
  </si>
  <si>
    <t>ADCO Freiburg</t>
  </si>
  <si>
    <t>saturn.de</t>
  </si>
  <si>
    <t>headphones</t>
  </si>
  <si>
    <t>ointment</t>
  </si>
  <si>
    <t>Apple EarPods (USB-C) incl. Silicone Ear Tips</t>
  </si>
  <si>
    <t>wallet</t>
  </si>
  <si>
    <t>Webo Wallet blue</t>
  </si>
  <si>
    <t>towel</t>
  </si>
  <si>
    <t>Pack-Towel L viscose</t>
  </si>
  <si>
    <t>pen</t>
  </si>
  <si>
    <t>Sharpie</t>
  </si>
  <si>
    <t>mosquito net</t>
  </si>
  <si>
    <t>Cocoon head net ultra light</t>
  </si>
  <si>
    <t>Larca</t>
  </si>
  <si>
    <t>knife</t>
  </si>
  <si>
    <t>Victorinox Swiss Army Knife mini</t>
  </si>
  <si>
    <t>bandana</t>
  </si>
  <si>
    <t>bandana blue</t>
  </si>
  <si>
    <t>shin support</t>
  </si>
  <si>
    <t>shin support TP L</t>
  </si>
  <si>
    <t>Sportshop PCT</t>
  </si>
  <si>
    <t>Shop Bishop PCT</t>
  </si>
  <si>
    <t>lighter</t>
  </si>
  <si>
    <t>light my fire firesteel s</t>
  </si>
  <si>
    <t>MSR mesh sack hygiene</t>
  </si>
  <si>
    <t>incl. with tent</t>
  </si>
  <si>
    <t>tooth brush</t>
  </si>
  <si>
    <t>cheap tooth brush not cut down</t>
  </si>
  <si>
    <t>tooth paste</t>
  </si>
  <si>
    <t>one drop only concentrate</t>
  </si>
  <si>
    <t>mueller.de</t>
  </si>
  <si>
    <t>food</t>
  </si>
  <si>
    <t>Food for 1 day</t>
  </si>
  <si>
    <t>water</t>
  </si>
  <si>
    <t>1 liter of water</t>
  </si>
  <si>
    <t>gas</t>
  </si>
  <si>
    <t>MSR IsoPro Fuel Canister</t>
  </si>
  <si>
    <t>toiletpaper</t>
  </si>
  <si>
    <t>TP one roll</t>
  </si>
  <si>
    <t>wetwipes</t>
  </si>
  <si>
    <t>sanitizer</t>
  </si>
  <si>
    <t>Sterillium classic pure 100 ml incl. spray bottle</t>
  </si>
  <si>
    <t>money</t>
  </si>
  <si>
    <t>money cash 400 dollar</t>
  </si>
  <si>
    <t>travel pharmacy</t>
  </si>
  <si>
    <t>Kintex cork ball</t>
  </si>
  <si>
    <t>Klosterfrau Arnika Schmerzsalbe 1m ml</t>
  </si>
  <si>
    <t>BeeNatrural Lip Balm</t>
  </si>
  <si>
    <t>Diclofenac 10 ml</t>
  </si>
  <si>
    <t>Aquaphor Healing Ointment 10g</t>
  </si>
  <si>
    <t>Walmart AT 2021</t>
  </si>
  <si>
    <t xml:space="preserve">Painkiller, electolytes, band aid, Imodium, alcopads, tick card, bandage cloth, roller bandage, rescue blanket, Doxycyclin </t>
  </si>
  <si>
    <t>mix</t>
  </si>
  <si>
    <t>Ultraglide Bear Line (50' Hank) by Lawson Equipment &amp; Carabiner</t>
  </si>
  <si>
    <t>waterfilter</t>
  </si>
  <si>
    <t>Sawyer Squeeze</t>
  </si>
  <si>
    <t>amazon.com</t>
  </si>
  <si>
    <t>Sawyer Cleaning Coupling &amp; seal 3 pcs</t>
  </si>
  <si>
    <t>cooking pot</t>
  </si>
  <si>
    <t>stove</t>
  </si>
  <si>
    <t>SOTO AMICUS IGNITE</t>
  </si>
  <si>
    <t>carabiner</t>
  </si>
  <si>
    <t xml:space="preserve">mini carabiner </t>
  </si>
  <si>
    <t>Titanium 900ml D115mm Pot by Toaks</t>
  </si>
  <si>
    <t>BIG lighter small</t>
  </si>
  <si>
    <t>spoon</t>
  </si>
  <si>
    <t>cheap plastic spoon cut down</t>
  </si>
  <si>
    <t>water beverage</t>
  </si>
  <si>
    <t>smart water bottle</t>
  </si>
  <si>
    <t>sawyer water bladder 2 L</t>
  </si>
  <si>
    <t>durston.com</t>
  </si>
  <si>
    <t>durston.com second groundsheet 43,92€; incl. DCF Repair Kit</t>
  </si>
  <si>
    <t xml:space="preserve">Crucial X9 Pro 4TB Portable SSD </t>
  </si>
  <si>
    <t>data storage</t>
  </si>
  <si>
    <t>Phone</t>
  </si>
  <si>
    <t>Cable</t>
  </si>
  <si>
    <t>Iphone 15 pro incl. Case &amp; glass</t>
  </si>
  <si>
    <t>apple.de &amp; amazon.de</t>
  </si>
  <si>
    <t>Anker USB A  - USB C</t>
  </si>
  <si>
    <t>Apple USB C USB C</t>
  </si>
  <si>
    <t>Petzl USB A - USB mini</t>
  </si>
  <si>
    <t>Power port</t>
  </si>
  <si>
    <t>Anker Prime 67W GaN Wall Charger (3 Ports)</t>
  </si>
  <si>
    <t>anker.com</t>
  </si>
  <si>
    <t>power bank</t>
  </si>
  <si>
    <t>NB20000 Power Bank by Nitecore</t>
  </si>
  <si>
    <t>Zipper-Pull Thermometer by ThermoWorks</t>
  </si>
  <si>
    <t>thermometer</t>
  </si>
  <si>
    <t>Stuff Sacks by Pond's Edge LLC</t>
  </si>
  <si>
    <t>SOS</t>
  </si>
  <si>
    <t>Garmin inReach mini 2 incl. Carabiner</t>
  </si>
  <si>
    <t>Petzl Bindi</t>
  </si>
  <si>
    <t>headlamp</t>
  </si>
  <si>
    <t>other stuff</t>
  </si>
  <si>
    <t>ID, Credit cards, DAV , Insurance, health-insurance card</t>
  </si>
  <si>
    <t>Stuff sack</t>
  </si>
  <si>
    <t xml:space="preserve">Sea to Summit Ultra-Sil Stuff Sack M 9 L </t>
  </si>
  <si>
    <t>Sea to Summit Ultra-Sil Stuff Sack S 6,5 L</t>
  </si>
  <si>
    <t>Sea to Summit Ultra-Sil Stuff Sack XXS 2,5 L</t>
  </si>
  <si>
    <t>Osprey ultralight dry sack 20L for sleeping bag &amp; food</t>
  </si>
  <si>
    <t>osprey.de</t>
  </si>
  <si>
    <t>cup</t>
  </si>
  <si>
    <t>Foldacup</t>
  </si>
  <si>
    <t>Darn Tough Hiker long Sock Cushion</t>
  </si>
  <si>
    <t>Darn Tough running cushion rabbit</t>
  </si>
  <si>
    <t>Darn Tough running blue</t>
  </si>
  <si>
    <t>Darn Tough winter heavy</t>
  </si>
  <si>
    <t>Darn Tough hiking lite</t>
  </si>
  <si>
    <t>long pant</t>
  </si>
  <si>
    <t>long shirt</t>
  </si>
  <si>
    <t>Heber Peak - Merino190 RootHe. L/S - Merinounterwäsche medium</t>
  </si>
  <si>
    <t>Heber Peak - Merino190 RootHe. Long Pants - Merinounterwäsche  medium</t>
  </si>
  <si>
    <t xml:space="preserve">Icebreaker Merino 175 Everyday Thermo-Langarmshirt mit Rundhalsausschnitt Herren </t>
  </si>
  <si>
    <t xml:space="preserve">Icebreaker Merino 175 Everyday Thermo-Leggings Herren </t>
  </si>
  <si>
    <t>icebreaker.com/de</t>
  </si>
  <si>
    <t>WEIGHT &amp; COST SUMMARY SUMMER</t>
  </si>
  <si>
    <t>Base Pack Weight (BPW)</t>
  </si>
  <si>
    <t>Total Pack Weight (TPW)</t>
  </si>
  <si>
    <t>Total Base Weight (TBW) (without cunsumables)</t>
  </si>
  <si>
    <t>Skin Out Weight (SOW)</t>
  </si>
  <si>
    <t>TOTAL COSTS OF GEAR</t>
  </si>
  <si>
    <t>naked body weight:</t>
  </si>
  <si>
    <t>Total Weight (TW)</t>
  </si>
  <si>
    <t>FIRST AID &amp; REPAIR</t>
  </si>
  <si>
    <t>Pack Weight</t>
  </si>
  <si>
    <t>It is common to refer to pack weight in a number of different ways which, unfortunately, muddy the waters and make the transition to lighter packs more confusing:</t>
  </si>
  <si>
    <r>
      <t>BPW</t>
    </r>
    <r>
      <rPr>
        <sz val="11"/>
        <color theme="1"/>
        <rFont val="Calibri"/>
        <family val="2"/>
        <scheme val="minor"/>
      </rPr>
      <t xml:space="preserve"> - Base Pack Weight - everything in your pack except consumables (food, water, and fuel). Does not include what you are wearing. The consumable weight will change over the course of the trip.</t>
    </r>
  </si>
  <si>
    <r>
      <t>TPW</t>
    </r>
    <r>
      <rPr>
        <sz val="11"/>
        <color theme="1"/>
        <rFont val="Calibri"/>
        <family val="2"/>
        <scheme val="minor"/>
      </rPr>
      <t xml:space="preserve"> - Total Pack Weight - BPW + consumables.</t>
    </r>
  </si>
  <si>
    <r>
      <t>TBW</t>
    </r>
    <r>
      <rPr>
        <sz val="11"/>
        <color theme="1"/>
        <rFont val="Calibri"/>
        <family val="2"/>
        <scheme val="minor"/>
      </rPr>
      <t xml:space="preserve"> - Total Base Weight - BPW + everything you're wearing. Does not include consumables.</t>
    </r>
  </si>
  <si>
    <r>
      <t>SOW</t>
    </r>
    <r>
      <rPr>
        <sz val="11"/>
        <color theme="1"/>
        <rFont val="Calibri"/>
        <family val="2"/>
        <scheme val="minor"/>
      </rPr>
      <t xml:space="preserve"> - Skin Out Weight - everything except your naked body weight.</t>
    </r>
  </si>
  <si>
    <r>
      <t>TW</t>
    </r>
    <r>
      <rPr>
        <sz val="11"/>
        <color theme="1"/>
        <rFont val="Calibri"/>
        <family val="2"/>
        <scheme val="minor"/>
      </rPr>
      <t xml:space="preserve"> - Total Weight - everything, including you. This is all the weight you need to move up the trail. A 170lb person with a 50lb pack would have the same TW as a 200lb person with a 20lb pack (and would need to work really hard!)</t>
    </r>
  </si>
  <si>
    <r>
      <t xml:space="preserve">The </t>
    </r>
    <r>
      <rPr>
        <i/>
        <sz val="12"/>
        <color theme="1"/>
        <rFont val="Arial"/>
        <family val="2"/>
      </rPr>
      <t>Skin Out Weight</t>
    </r>
    <r>
      <rPr>
        <sz val="11"/>
        <color theme="1"/>
        <rFont val="Calibri"/>
        <family val="2"/>
        <scheme val="minor"/>
      </rPr>
      <t xml:space="preserve"> is really the best way to figure how heavy your load is. If you wear layers of clothes so you can take a light sleeping bag, you still have to carry the weight, just on your body instead of in your pack.</t>
    </r>
  </si>
  <si>
    <t>Many people spend way too much time shrinking their BPW so they can think of themselves as UltraLight hikers, but that's a waste of effort. The goal should be to reduce the entire amount you need to move up the trail (the TW) in order to have a more enjoyable hike, but still remain safe and as comfortable as your enjoyment requires.</t>
  </si>
  <si>
    <t>The general hiking/packing categories are:</t>
  </si>
  <si>
    <r>
      <t>SuperUltraLightweight</t>
    </r>
    <r>
      <rPr>
        <sz val="11"/>
        <color theme="1"/>
        <rFont val="Calibri"/>
        <family val="2"/>
        <scheme val="minor"/>
      </rPr>
      <t xml:space="preserve"> - under 5lb BPW</t>
    </r>
  </si>
  <si>
    <r>
      <t>UltraLightweight</t>
    </r>
    <r>
      <rPr>
        <sz val="11"/>
        <color theme="1"/>
        <rFont val="Calibri"/>
        <family val="2"/>
        <scheme val="minor"/>
      </rPr>
      <t xml:space="preserve"> - under 10lb BPW</t>
    </r>
  </si>
  <si>
    <r>
      <t>Lightweight</t>
    </r>
    <r>
      <rPr>
        <sz val="11"/>
        <color theme="1"/>
        <rFont val="Calibri"/>
        <family val="2"/>
        <scheme val="minor"/>
      </rPr>
      <t xml:space="preserve"> - under 20lb BPW</t>
    </r>
  </si>
  <si>
    <r>
      <t>Traditional</t>
    </r>
    <r>
      <rPr>
        <sz val="11"/>
        <color theme="1"/>
        <rFont val="Calibri"/>
        <family val="2"/>
        <scheme val="minor"/>
      </rPr>
      <t xml:space="preserve"> - under 30lb BPW</t>
    </r>
  </si>
  <si>
    <r>
      <t>Heavy</t>
    </r>
    <r>
      <rPr>
        <sz val="11"/>
        <color theme="1"/>
        <rFont val="Calibri"/>
        <family val="2"/>
        <scheme val="minor"/>
      </rPr>
      <t xml:space="preserve"> - over 30lb BPW</t>
    </r>
  </si>
  <si>
    <t>Source</t>
  </si>
  <si>
    <t>Weight has to be insert by KG</t>
  </si>
  <si>
    <t>Al Weights should be weighted by yourself</t>
  </si>
  <si>
    <t>Common Consumables</t>
  </si>
  <si>
    <t>Water</t>
  </si>
  <si>
    <t>Food</t>
  </si>
  <si>
    <t>Fuel</t>
  </si>
  <si>
    <t>Toothpaste</t>
  </si>
  <si>
    <t>Soap</t>
  </si>
  <si>
    <t>Hand cleanser</t>
  </si>
  <si>
    <t>Bug dope</t>
  </si>
  <si>
    <t>Chapstick</t>
  </si>
  <si>
    <t>Sunscreen</t>
  </si>
  <si>
    <t>Toilet paper</t>
  </si>
  <si>
    <t>Wet wipes</t>
  </si>
  <si>
    <t>Butt paste</t>
  </si>
  <si>
    <t>Foot salve</t>
  </si>
  <si>
    <t>Spare batteries</t>
  </si>
  <si>
    <t>Leukotape</t>
  </si>
  <si>
    <t>Drugs/Pills</t>
  </si>
  <si>
    <t>WEIGHT &amp; COST SUMMARY WINTER</t>
  </si>
  <si>
    <t>Categorization:</t>
  </si>
  <si>
    <t>SuperUltraLightweight</t>
  </si>
  <si>
    <t>UltraLightweight</t>
  </si>
  <si>
    <t>Lightweight</t>
  </si>
  <si>
    <t>Traditional</t>
  </si>
  <si>
    <t>Heavy</t>
  </si>
  <si>
    <t>BPW &lt; 2,268 Kg</t>
  </si>
  <si>
    <t>BPW &lt; 4,536 Kg</t>
  </si>
  <si>
    <t>BPW &lt; 9,072 Kg</t>
  </si>
  <si>
    <t>BPW &lt; 13,608 Kg</t>
  </si>
  <si>
    <t>BPW &gt; 13,608 Kg</t>
  </si>
  <si>
    <t>BPW &lt; 5 lbs</t>
  </si>
  <si>
    <t>BPW &lt; 10 lbs</t>
  </si>
  <si>
    <t>BPW &lt; 20 lbs</t>
  </si>
  <si>
    <t>BPW &lt; 30 lbs</t>
  </si>
  <si>
    <t>BPW &gt; 30 lbs</t>
  </si>
  <si>
    <t>EVALUATION SUMMER</t>
  </si>
  <si>
    <t>EVALUATION WINTER</t>
  </si>
  <si>
    <t>∑ WEIGHT KG</t>
  </si>
  <si>
    <t>∑ WEIGHT LBS</t>
  </si>
  <si>
    <t>Base Pack Weight (BPW) SUMMER</t>
  </si>
  <si>
    <t>Base Pack Weight (BPW) WINTER</t>
  </si>
  <si>
    <t>cable</t>
  </si>
  <si>
    <t>RAV USB C - USB C</t>
  </si>
  <si>
    <t>BearVault BV500 Journey Bear Canister</t>
  </si>
  <si>
    <t>bear safety</t>
  </si>
  <si>
    <t>Counter Assault Bear Deterrent Spray - 8.1 fl. oz.</t>
  </si>
  <si>
    <t>DURSTON X-Mid Pro 2 typical Setup (635g/2) incl. Groundsheet (135g) SHARED</t>
  </si>
  <si>
    <t>Cable Garmin inReach mini 2 incl. Carabiner</t>
  </si>
  <si>
    <t>Forclaz Softshell Trek 500 Softshell</t>
  </si>
  <si>
    <t>Decathlon</t>
  </si>
  <si>
    <t>shorts</t>
  </si>
  <si>
    <t>Janji AFO Middle Shorts - Men's 5" Inseam large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</si>
</sst>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[$€-407]_-;\-* #,##0.00\ [$€-407]_-;_-* &quot;-&quot;??\ [$€-407]_-;_-@_-"/>
    <numFmt numFmtId="165" formatCode="0.000\ &quot;Kg&quot;"/>
    <numFmt numFmtId="166" formatCode="0.000\ &quot;lbs&quot;"/>
    <numFmt numFmtId="167" formatCode="0.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2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i/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rgb="FFFFFFFF"/>
      <name val="Arial"/>
      <family val="2"/>
    </font>
    <font>
      <b/>
      <sz val="14"/>
      <color theme="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00CC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674EA7"/>
      </patternFill>
    </fill>
    <fill>
      <patternFill patternType="solid">
        <fgColor rgb="FF0070C0"/>
        <bgColor rgb="FF674EA7"/>
      </patternFill>
    </fill>
    <fill>
      <patternFill patternType="solid">
        <fgColor rgb="FF0070C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5">
    <xf numFmtId="0" fontId="0" fillId="0" borderId="0" xfId="0"/>
    <xf numFmtId="0" fontId="1" fillId="0" borderId="0" xfId="0" applyFont="1"/>
    <xf numFmtId="2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165" fontId="3" fillId="5" borderId="15" xfId="0" applyNumberFormat="1" applyFont="1" applyFill="1" applyBorder="1"/>
    <xf numFmtId="166" fontId="3" fillId="5" borderId="15" xfId="0" applyNumberFormat="1" applyFont="1" applyFill="1" applyBorder="1"/>
    <xf numFmtId="166" fontId="3" fillId="5" borderId="16" xfId="0" applyNumberFormat="1" applyFont="1" applyFill="1" applyBorder="1"/>
    <xf numFmtId="0" fontId="4" fillId="6" borderId="1" xfId="0" applyFont="1" applyFill="1" applyBorder="1"/>
    <xf numFmtId="0" fontId="4" fillId="6" borderId="2" xfId="0" applyFont="1" applyFill="1" applyBorder="1"/>
    <xf numFmtId="0" fontId="4" fillId="6" borderId="3" xfId="0" applyFont="1" applyFill="1" applyBorder="1"/>
    <xf numFmtId="0" fontId="6" fillId="7" borderId="5" xfId="0" applyFont="1" applyFill="1" applyBorder="1"/>
    <xf numFmtId="165" fontId="6" fillId="7" borderId="5" xfId="0" applyNumberFormat="1" applyFont="1" applyFill="1" applyBorder="1"/>
    <xf numFmtId="166" fontId="6" fillId="7" borderId="5" xfId="0" applyNumberFormat="1" applyFont="1" applyFill="1" applyBorder="1"/>
    <xf numFmtId="164" fontId="6" fillId="7" borderId="5" xfId="0" applyNumberFormat="1" applyFont="1" applyFill="1" applyBorder="1"/>
    <xf numFmtId="164" fontId="6" fillId="7" borderId="6" xfId="0" applyNumberFormat="1" applyFont="1" applyFill="1" applyBorder="1"/>
    <xf numFmtId="0" fontId="6" fillId="7" borderId="8" xfId="0" applyFont="1" applyFill="1" applyBorder="1"/>
    <xf numFmtId="165" fontId="6" fillId="7" borderId="8" xfId="0" applyNumberFormat="1" applyFont="1" applyFill="1" applyBorder="1"/>
    <xf numFmtId="166" fontId="6" fillId="7" borderId="8" xfId="0" applyNumberFormat="1" applyFont="1" applyFill="1" applyBorder="1"/>
    <xf numFmtId="166" fontId="6" fillId="7" borderId="9" xfId="0" applyNumberFormat="1" applyFont="1" applyFill="1" applyBorder="1"/>
    <xf numFmtId="164" fontId="6" fillId="7" borderId="9" xfId="0" applyNumberFormat="1" applyFont="1" applyFill="1" applyBorder="1"/>
    <xf numFmtId="164" fontId="6" fillId="7" borderId="10" xfId="0" applyNumberFormat="1" applyFont="1" applyFill="1" applyBorder="1"/>
    <xf numFmtId="0" fontId="6" fillId="7" borderId="9" xfId="0" applyFont="1" applyFill="1" applyBorder="1"/>
    <xf numFmtId="165" fontId="6" fillId="7" borderId="9" xfId="0" applyNumberFormat="1" applyFont="1" applyFill="1" applyBorder="1"/>
    <xf numFmtId="0" fontId="6" fillId="7" borderId="12" xfId="0" applyFont="1" applyFill="1" applyBorder="1"/>
    <xf numFmtId="165" fontId="6" fillId="7" borderId="12" xfId="0" applyNumberFormat="1" applyFont="1" applyFill="1" applyBorder="1"/>
    <xf numFmtId="166" fontId="6" fillId="7" borderId="12" xfId="0" applyNumberFormat="1" applyFont="1" applyFill="1" applyBorder="1"/>
    <xf numFmtId="164" fontId="6" fillId="7" borderId="0" xfId="0" applyNumberFormat="1" applyFont="1" applyFill="1"/>
    <xf numFmtId="164" fontId="6" fillId="7" borderId="13" xfId="0" applyNumberFormat="1" applyFont="1" applyFill="1" applyBorder="1"/>
    <xf numFmtId="165" fontId="7" fillId="8" borderId="15" xfId="0" applyNumberFormat="1" applyFont="1" applyFill="1" applyBorder="1"/>
    <xf numFmtId="166" fontId="7" fillId="8" borderId="15" xfId="0" applyNumberFormat="1" applyFont="1" applyFill="1" applyBorder="1"/>
    <xf numFmtId="164" fontId="7" fillId="8" borderId="15" xfId="0" applyNumberFormat="1" applyFont="1" applyFill="1" applyBorder="1"/>
    <xf numFmtId="164" fontId="7" fillId="8" borderId="16" xfId="0" applyNumberFormat="1" applyFont="1" applyFill="1" applyBorder="1"/>
    <xf numFmtId="0" fontId="6" fillId="7" borderId="0" xfId="0" applyFont="1" applyFill="1"/>
    <xf numFmtId="165" fontId="6" fillId="7" borderId="0" xfId="0" applyNumberFormat="1" applyFont="1" applyFill="1"/>
    <xf numFmtId="166" fontId="6" fillId="7" borderId="0" xfId="0" applyNumberFormat="1" applyFont="1" applyFill="1"/>
    <xf numFmtId="0" fontId="6" fillId="7" borderId="20" xfId="0" applyFont="1" applyFill="1" applyBorder="1"/>
    <xf numFmtId="165" fontId="6" fillId="7" borderId="20" xfId="0" applyNumberFormat="1" applyFont="1" applyFill="1" applyBorder="1"/>
    <xf numFmtId="166" fontId="6" fillId="7" borderId="20" xfId="0" applyNumberFormat="1" applyFont="1" applyFill="1" applyBorder="1"/>
    <xf numFmtId="164" fontId="6" fillId="7" borderId="20" xfId="0" applyNumberFormat="1" applyFont="1" applyFill="1" applyBorder="1"/>
    <xf numFmtId="164" fontId="6" fillId="7" borderId="21" xfId="0" applyNumberFormat="1" applyFont="1" applyFill="1" applyBorder="1"/>
    <xf numFmtId="165" fontId="7" fillId="8" borderId="20" xfId="0" applyNumberFormat="1" applyFont="1" applyFill="1" applyBorder="1"/>
    <xf numFmtId="166" fontId="7" fillId="8" borderId="20" xfId="0" applyNumberFormat="1" applyFont="1" applyFill="1" applyBorder="1"/>
    <xf numFmtId="164" fontId="7" fillId="8" borderId="21" xfId="0" applyNumberFormat="1" applyFont="1" applyFill="1" applyBorder="1"/>
    <xf numFmtId="164" fontId="7" fillId="8" borderId="15" xfId="0" applyNumberFormat="1" applyFont="1" applyFill="1" applyBorder="1" applyAlignment="1">
      <alignment vertical="center"/>
    </xf>
    <xf numFmtId="164" fontId="7" fillId="8" borderId="16" xfId="0" applyNumberFormat="1" applyFont="1" applyFill="1" applyBorder="1" applyAlignment="1">
      <alignment vertical="center"/>
    </xf>
    <xf numFmtId="0" fontId="8" fillId="0" borderId="0" xfId="0" applyFont="1"/>
    <xf numFmtId="165" fontId="8" fillId="0" borderId="0" xfId="0" applyNumberFormat="1" applyFont="1" applyAlignment="1">
      <alignment horizontal="left"/>
    </xf>
    <xf numFmtId="0" fontId="7" fillId="8" borderId="14" xfId="0" applyFont="1" applyFill="1" applyBorder="1"/>
    <xf numFmtId="0" fontId="7" fillId="8" borderId="15" xfId="0" applyFont="1" applyFill="1" applyBorder="1"/>
    <xf numFmtId="166" fontId="7" fillId="8" borderId="16" xfId="0" applyNumberFormat="1" applyFont="1" applyFill="1" applyBorder="1"/>
    <xf numFmtId="164" fontId="8" fillId="7" borderId="0" xfId="0" applyNumberFormat="1" applyFont="1" applyFill="1"/>
    <xf numFmtId="0" fontId="9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2" fillId="0" borderId="0" xfId="1" applyAlignment="1">
      <alignment horizontal="left" vertical="center" indent="1"/>
    </xf>
    <xf numFmtId="0" fontId="3" fillId="0" borderId="0" xfId="0" applyFont="1" applyAlignment="1">
      <alignment vertical="center"/>
    </xf>
    <xf numFmtId="0" fontId="3" fillId="3" borderId="1" xfId="0" applyFont="1" applyFill="1" applyBorder="1"/>
    <xf numFmtId="0" fontId="0" fillId="9" borderId="22" xfId="0" applyFill="1" applyBorder="1" applyAlignment="1">
      <alignment horizontal="left" vertical="center" indent="1"/>
    </xf>
    <xf numFmtId="0" fontId="0" fillId="10" borderId="22" xfId="0" applyFill="1" applyBorder="1" applyAlignment="1">
      <alignment horizontal="left" vertical="center" indent="1"/>
    </xf>
    <xf numFmtId="0" fontId="0" fillId="2" borderId="22" xfId="0" applyFill="1" applyBorder="1" applyAlignment="1">
      <alignment horizontal="left" vertical="center" indent="1"/>
    </xf>
    <xf numFmtId="0" fontId="0" fillId="11" borderId="22" xfId="0" applyFill="1" applyBorder="1" applyAlignment="1">
      <alignment horizontal="left" vertical="center" indent="1"/>
    </xf>
    <xf numFmtId="0" fontId="0" fillId="4" borderId="22" xfId="0" applyFill="1" applyBorder="1" applyAlignment="1">
      <alignment horizontal="left" vertical="center" indent="1"/>
    </xf>
    <xf numFmtId="0" fontId="0" fillId="3" borderId="17" xfId="0" applyFill="1" applyBorder="1"/>
    <xf numFmtId="0" fontId="0" fillId="3" borderId="23" xfId="0" applyFill="1" applyBorder="1"/>
    <xf numFmtId="0" fontId="0" fillId="3" borderId="19" xfId="0" applyFill="1" applyBorder="1"/>
    <xf numFmtId="0" fontId="0" fillId="3" borderId="24" xfId="0" applyFill="1" applyBorder="1"/>
    <xf numFmtId="0" fontId="11" fillId="11" borderId="0" xfId="0" applyFont="1" applyFill="1" applyAlignment="1">
      <alignment horizontal="centerContinuous"/>
    </xf>
    <xf numFmtId="0" fontId="0" fillId="11" borderId="0" xfId="0" applyFill="1" applyAlignment="1">
      <alignment horizontal="centerContinuous"/>
    </xf>
    <xf numFmtId="0" fontId="12" fillId="12" borderId="0" xfId="0" applyFont="1" applyFill="1" applyAlignment="1">
      <alignment horizontal="centerContinuous" vertical="center"/>
    </xf>
    <xf numFmtId="0" fontId="12" fillId="13" borderId="0" xfId="0" applyFont="1" applyFill="1" applyAlignment="1">
      <alignment horizontal="centerContinuous" vertical="center"/>
    </xf>
    <xf numFmtId="0" fontId="0" fillId="14" borderId="0" xfId="0" applyFill="1" applyAlignment="1">
      <alignment horizontal="centerContinuous"/>
    </xf>
    <xf numFmtId="0" fontId="5" fillId="0" borderId="4" xfId="0" applyFont="1" applyBorder="1"/>
    <xf numFmtId="0" fontId="5" fillId="0" borderId="7" xfId="0" applyFont="1" applyBorder="1"/>
    <xf numFmtId="0" fontId="5" fillId="0" borderId="11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13" fillId="14" borderId="0" xfId="0" applyFont="1" applyFill="1" applyAlignment="1">
      <alignment horizontal="centerContinuous"/>
    </xf>
    <xf numFmtId="0" fontId="13" fillId="13" borderId="0" xfId="0" applyFont="1" applyFill="1" applyAlignment="1">
      <alignment horizontal="centerContinuous" vertical="center"/>
    </xf>
    <xf numFmtId="0" fontId="11" fillId="12" borderId="0" xfId="0" applyFont="1" applyFill="1" applyAlignment="1">
      <alignment horizontal="centerContinuous" vertical="center"/>
    </xf>
    <xf numFmtId="167" fontId="0" fillId="0" borderId="0" xfId="0" applyNumberFormat="1"/>
    <xf numFmtId="0" fontId="3" fillId="5" borderId="14" xfId="0" applyFont="1" applyFill="1" applyBorder="1" applyAlignment="1">
      <alignment horizontal="left"/>
    </xf>
    <xf numFmtId="0" fontId="3" fillId="5" borderId="15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7" fillId="8" borderId="14" xfId="0" applyFont="1" applyFill="1" applyBorder="1" applyAlignment="1">
      <alignment horizontal="left"/>
    </xf>
    <xf numFmtId="0" fontId="7" fillId="8" borderId="15" xfId="0" applyFont="1" applyFill="1" applyBorder="1" applyAlignment="1">
      <alignment horizontal="left"/>
    </xf>
    <xf numFmtId="0" fontId="7" fillId="8" borderId="19" xfId="0" applyFont="1" applyFill="1" applyBorder="1" applyAlignment="1">
      <alignment horizontal="left"/>
    </xf>
    <xf numFmtId="0" fontId="7" fillId="8" borderId="20" xfId="0" applyFont="1" applyFill="1" applyBorder="1" applyAlignment="1">
      <alignment horizontal="left"/>
    </xf>
    <xf numFmtId="0" fontId="0" fillId="0" borderId="0" xfId="0" applyFill="1"/>
    <xf numFmtId="167" fontId="0" fillId="0" borderId="0" xfId="0" applyNumberFormat="1" applyFill="1"/>
    <xf numFmtId="164" fontId="0" fillId="0" borderId="0" xfId="0" applyNumberFormat="1" applyFill="1"/>
  </cellXfs>
  <cellStyles count="2">
    <cellStyle name="Link" xfId="1" builtinId="8"/>
    <cellStyle name="Standard" xfId="0" builtinId="0"/>
  </cellStyles>
  <dxfs count="13"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colors>
    <mruColors>
      <color rgb="FFF182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3CBC3E7-B3B0-453B-89DB-6FEAEB8B0E56}" name="Tabelle1" displayName="Tabelle1" ref="A1:A11" totalsRowShown="0" headerRowDxfId="12">
  <autoFilter ref="A1:A11" xr:uid="{A3CBC3E7-B3B0-453B-89DB-6FEAEB8B0E56}"/>
  <tableColumns count="1">
    <tableColumn id="1" xr3:uid="{ED51E938-3E7F-4D1B-B990-E2CFEFC48D06}" name="CATEGORY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C698912-859C-4536-A46E-49BB0688898E}" name="Tabelle2" displayName="Tabelle2" ref="B1:B3" totalsRowShown="0" headerRowDxfId="11">
  <autoFilter ref="B1:B3" xr:uid="{DC698912-859C-4536-A46E-49BB0688898E}"/>
  <tableColumns count="1">
    <tableColumn id="1" xr3:uid="{D3DB230D-5527-44C8-B4FF-4B63975C0A19}" name="SEASON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759F34B-ED4A-4C7B-A5D9-1F90D54D6E5E}" name="Tabelle3" displayName="Tabelle3" ref="C1:C3" totalsRowShown="0" headerRowDxfId="10">
  <autoFilter ref="C1:C3" xr:uid="{D759F34B-ED4A-4C7B-A5D9-1F90D54D6E5E}"/>
  <tableColumns count="1">
    <tableColumn id="1" xr3:uid="{8BB74BD9-EB3D-4F41-AB16-177E4EA864DE}" name="ACTIV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A568B61-224B-4B2C-9A91-FBDB9CAFB1B2}" name="Tabelle4" displayName="Tabelle4" ref="D1:D3" totalsRowShown="0">
  <autoFilter ref="D1:D3" xr:uid="{8A568B61-224B-4B2C-9A91-FBDB9CAFB1B2}"/>
  <tableColumns count="1">
    <tableColumn id="1" xr3:uid="{8F9C1CAC-A15F-48F4-8267-66DC5774E731}" name="OP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hikingdude.com/hiking-sty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3C0B2-93A3-4802-86F8-CEA4E0AA45AB}">
  <sheetPr>
    <pageSetUpPr fitToPage="1"/>
  </sheetPr>
  <dimension ref="A1:H50"/>
  <sheetViews>
    <sheetView tabSelected="1" zoomScale="60" zoomScaleNormal="100" workbookViewId="0">
      <selection activeCell="H40" sqref="A40:H44"/>
    </sheetView>
  </sheetViews>
  <sheetFormatPr baseColWidth="10" defaultColWidth="10.77734375" defaultRowHeight="14.4" x14ac:dyDescent="0.3"/>
  <cols>
    <col min="1" max="1" width="29.33203125" customWidth="1"/>
    <col min="2" max="2" width="46.33203125" customWidth="1"/>
    <col min="3" max="3" width="22.33203125" customWidth="1"/>
    <col min="4" max="4" width="16.21875" customWidth="1"/>
    <col min="5" max="5" width="14.88671875" customWidth="1"/>
    <col min="6" max="6" width="16.88671875" customWidth="1"/>
    <col min="7" max="7" width="19.33203125" customWidth="1"/>
    <col min="8" max="8" width="18" customWidth="1"/>
  </cols>
  <sheetData>
    <row r="1" spans="1:8" ht="18" thickBot="1" x14ac:dyDescent="0.35">
      <c r="A1" s="67" t="s">
        <v>256</v>
      </c>
      <c r="B1" s="68"/>
      <c r="C1" s="68"/>
      <c r="D1" s="68"/>
      <c r="E1" s="68"/>
      <c r="F1" s="68"/>
      <c r="G1" s="68"/>
      <c r="H1" s="68"/>
    </row>
    <row r="2" spans="1:8" ht="16.2" thickBot="1" x14ac:dyDescent="0.35">
      <c r="A2" s="8"/>
      <c r="B2" s="9" t="s">
        <v>8</v>
      </c>
      <c r="C2" s="9" t="s">
        <v>12</v>
      </c>
      <c r="D2" s="9"/>
      <c r="E2" s="9" t="s">
        <v>13</v>
      </c>
      <c r="F2" s="9"/>
      <c r="G2" s="10" t="s">
        <v>14</v>
      </c>
      <c r="H2" s="10"/>
    </row>
    <row r="3" spans="1:8" x14ac:dyDescent="0.3">
      <c r="A3" s="72"/>
      <c r="B3" s="11" t="s">
        <v>31</v>
      </c>
      <c r="C3" s="12">
        <f>SUMIFS(gear!K:K,gear!A:A,"✓",gear!E:E,"BIG FOUR",gear!F:F,"SUMMER",gear!H:H,"first choice")</f>
        <v>2.47078</v>
      </c>
      <c r="D3" s="12"/>
      <c r="E3" s="13">
        <f>IF(ISBLANK($C3),"",$C3*2.2046)</f>
        <v>5.4470815880000005</v>
      </c>
      <c r="F3" s="13"/>
      <c r="G3" s="14">
        <f>SUMIFS(gear!M:M,gear!A:A,"✓",gear!E:E,"BIG FOUR",gear!F:F,"SUMMER",gear!H:H,"first choice")</f>
        <v>1596.3200000000002</v>
      </c>
      <c r="H3" s="15"/>
    </row>
    <row r="4" spans="1:8" x14ac:dyDescent="0.3">
      <c r="A4" s="73"/>
      <c r="B4" s="16" t="s">
        <v>0</v>
      </c>
      <c r="C4" s="17">
        <f>SUMIFS(gear!K:K,gear!A:A,"✓",gear!E:E,"CLOTHING PACKED",gear!F:F,"SUMMER",gear!H:H,"first choice")</f>
        <v>1.3692200000000001</v>
      </c>
      <c r="D4" s="17"/>
      <c r="E4" s="18">
        <f>IF(ISBLANK($C4),"",$C4*2.2046)</f>
        <v>3.0185824120000002</v>
      </c>
      <c r="F4" s="19"/>
      <c r="G4" s="20">
        <f>SUMIFS(gear!M:M,gear!A:A,"✓",gear!E:E,"CLOTHING PACKED",gear!F:F,"SUMMER",gear!H:H,"first choice")</f>
        <v>682.29000000000008</v>
      </c>
      <c r="H4" s="21"/>
    </row>
    <row r="5" spans="1:8" x14ac:dyDescent="0.3">
      <c r="A5" s="73"/>
      <c r="B5" s="22" t="s">
        <v>2</v>
      </c>
      <c r="C5" s="23">
        <f>SUMIFS(gear!K:K,gear!A:A,"✓",gear!E:E,"COOKING &amp; HYDRATION",gear!F:F,"SUMMER",gear!H:H,"first choice")</f>
        <v>0.51</v>
      </c>
      <c r="D5" s="23"/>
      <c r="E5" s="19">
        <f t="shared" ref="E5:E8" si="0">IF(ISBLANK($C5),"",$C5*2.2046)</f>
        <v>1.1243460000000001</v>
      </c>
      <c r="F5" s="18"/>
      <c r="G5" s="20">
        <f>SUMIFS(gear!M:M,gear!A:A,"✓",gear!E:E,"COOKING &amp; HYDRATION",gear!F:F,"SUMMER",gear!H:H,"first choice")</f>
        <v>131.9</v>
      </c>
      <c r="H5" s="21"/>
    </row>
    <row r="6" spans="1:8" x14ac:dyDescent="0.3">
      <c r="A6" s="73"/>
      <c r="B6" s="22" t="s">
        <v>3</v>
      </c>
      <c r="C6" s="23">
        <f>SUMIFS(gear!K:K,gear!A:A,"✓",gear!E:E,"EQUIPMENT",gear!F:F,"SUMMER",gear!H:H,"first choice")</f>
        <v>0.57550000000000012</v>
      </c>
      <c r="D6" s="23"/>
      <c r="E6" s="19">
        <f t="shared" si="0"/>
        <v>1.2687473000000002</v>
      </c>
      <c r="F6" s="18"/>
      <c r="G6" s="20">
        <f>SUMIFS(gear!M:M,gear!A:A,"✓",gear!E:E,"EQUIPMENT",gear!F:F,"SUMMER",gear!H:H,"first choice")</f>
        <v>239.22999999999996</v>
      </c>
      <c r="H6" s="21"/>
    </row>
    <row r="7" spans="1:8" x14ac:dyDescent="0.3">
      <c r="A7" s="73"/>
      <c r="B7" s="22" t="s">
        <v>4</v>
      </c>
      <c r="C7" s="23">
        <f>SUMIFS(gear!K:K,gear!A:A,"✓",gear!E:E,"ELECTRONICS &amp; OTHER STUFF",gear!F:F,"SUMMER",gear!H:H,"first choice")</f>
        <v>1.0274700000000001</v>
      </c>
      <c r="D7" s="23"/>
      <c r="E7" s="19">
        <f t="shared" si="0"/>
        <v>2.2651603620000005</v>
      </c>
      <c r="F7" s="18"/>
      <c r="G7" s="20">
        <f>SUMIFS(gear!M:M,gear!A:A,"✓",gear!E:E,"ELECTRONICS &amp; OTHER STUFF",gear!F:F,"SUMMER",gear!H:H,"first choice")</f>
        <v>2587.9699999999998</v>
      </c>
      <c r="H7" s="21"/>
    </row>
    <row r="8" spans="1:8" x14ac:dyDescent="0.3">
      <c r="A8" s="73"/>
      <c r="B8" s="22" t="s">
        <v>5</v>
      </c>
      <c r="C8" s="23">
        <f>SUMIFS(gear!K:K,gear!A:A,"✓",gear!E:E,"HYGIENE",gear!F:F,"SUMMER",gear!H:H,"first choice")</f>
        <v>0</v>
      </c>
      <c r="D8" s="23"/>
      <c r="E8" s="19">
        <f t="shared" si="0"/>
        <v>0</v>
      </c>
      <c r="F8" s="19"/>
      <c r="G8" s="20">
        <f>SUMIFS(gear!M:M,gear!A:A,"✓",gear!E:E,"HYGIENE",gear!F:F,"SUMMER",gear!H:H,"first choice")</f>
        <v>0</v>
      </c>
      <c r="H8" s="21"/>
    </row>
    <row r="9" spans="1:8" ht="15" thickBot="1" x14ac:dyDescent="0.35">
      <c r="A9" s="74"/>
      <c r="B9" s="24" t="s">
        <v>264</v>
      </c>
      <c r="C9" s="25">
        <f>SUMIFS(gear!K:K,gear!A:A,"✓",gear!E:E,"FIRST AID &amp; REPAIR",gear!F:F,"SUMMER",gear!H:H,"first choice")</f>
        <v>0.33900000000000002</v>
      </c>
      <c r="D9" s="25"/>
      <c r="E9" s="26">
        <f>IF(ISBLANK($C9),"",$C9*2.2046)</f>
        <v>0.74735940000000012</v>
      </c>
      <c r="F9" s="26"/>
      <c r="G9" s="27">
        <f>SUMIFS(gear!M:M,gear!A:A,"✓",gear!E:E,"FIRST AID &amp; REPAIR",gear!F:F,"SUMMER",gear!H:H,"first choice")</f>
        <v>97.24</v>
      </c>
      <c r="H9" s="28"/>
    </row>
    <row r="10" spans="1:8" ht="16.2" thickBot="1" x14ac:dyDescent="0.35">
      <c r="A10" s="88" t="s">
        <v>257</v>
      </c>
      <c r="B10" s="89"/>
      <c r="C10" s="89"/>
      <c r="D10" s="29">
        <f>SUM(C3:C9)</f>
        <v>6.2919700000000001</v>
      </c>
      <c r="E10" s="30"/>
      <c r="F10" s="30">
        <f>SUM(E3:E9)</f>
        <v>13.871277062000001</v>
      </c>
      <c r="G10" s="31"/>
      <c r="H10" s="32">
        <f>SUM(G3:G9)</f>
        <v>5334.95</v>
      </c>
    </row>
    <row r="11" spans="1:8" ht="15" thickBot="1" x14ac:dyDescent="0.35">
      <c r="A11" s="75"/>
      <c r="B11" s="33" t="s">
        <v>7</v>
      </c>
      <c r="C11" s="34">
        <f>SUMIFS(gear!K:K,gear!A:A,"✓",gear!E:E,"CONSUMABLES",gear!F:F,"SUMMER",gear!H:H,"first choice")</f>
        <v>8.125</v>
      </c>
      <c r="D11" s="34"/>
      <c r="E11" s="35">
        <f>IF(ISBLANK($C11),"",$C11*2.2046)</f>
        <v>17.912375000000001</v>
      </c>
      <c r="F11" s="35"/>
      <c r="G11" s="27">
        <f>SUMIFS(gear!M:M,gear!A:A,"✓",gear!E:E,"CONSUMABLES",gear!F:F,"SUMMER",gear!H:H,"first choice")</f>
        <v>28.65</v>
      </c>
      <c r="H11" s="28"/>
    </row>
    <row r="12" spans="1:8" ht="16.2" thickBot="1" x14ac:dyDescent="0.35">
      <c r="A12" s="88" t="s">
        <v>258</v>
      </c>
      <c r="B12" s="89"/>
      <c r="C12" s="89"/>
      <c r="D12" s="29">
        <f>SUM(D10,C11)</f>
        <v>14.416969999999999</v>
      </c>
      <c r="E12" s="30"/>
      <c r="F12" s="30">
        <f>SUM(F10,E11)</f>
        <v>31.783652062000002</v>
      </c>
      <c r="G12" s="31"/>
      <c r="H12" s="32">
        <f>SUM(G11,H10)</f>
        <v>5363.5999999999995</v>
      </c>
    </row>
    <row r="13" spans="1:8" x14ac:dyDescent="0.3">
      <c r="A13" s="76"/>
      <c r="B13" s="16" t="s">
        <v>1</v>
      </c>
      <c r="C13" s="17">
        <f>SUMIFS(gear!K:K,gear!A:A,"✓",gear!E:E,"CLOTHING WORN",gear!F:F,"SUMMER",gear!H:H,"first choice")</f>
        <v>1.6359999999999999</v>
      </c>
      <c r="D13" s="17"/>
      <c r="E13" s="18">
        <f t="shared" ref="E13:E14" si="1">IF(ISBLANK($C13),"",$C13*2.2046)</f>
        <v>3.6067255999999999</v>
      </c>
      <c r="F13" s="18"/>
      <c r="G13" s="14">
        <f>SUMIFS(gear!M:M,gear!A:A,"✓",gear!E:E,"CLOTHING WORN",gear!F:F,"SUMMER",gear!H:H,"first choice")</f>
        <v>523.95000000000005</v>
      </c>
      <c r="H13" s="15"/>
    </row>
    <row r="14" spans="1:8" ht="15" thickBot="1" x14ac:dyDescent="0.35">
      <c r="A14" s="77"/>
      <c r="B14" s="36" t="s">
        <v>6</v>
      </c>
      <c r="C14" s="37">
        <f>SUMIFS(gear!K:K,gear!A:A,"✓",gear!E:E,"CARRIED GEAR",gear!F:F,"SUMMER",gear!H:H,"first choice")</f>
        <v>0.53200000000000003</v>
      </c>
      <c r="D14" s="37"/>
      <c r="E14" s="38">
        <f t="shared" si="1"/>
        <v>1.1728472000000001</v>
      </c>
      <c r="F14" s="38"/>
      <c r="G14" s="39">
        <f>SUMIFS(gear!M:M,gear!A:A,"✓",gear!E:E,"CARRIED GEAR",gear!F:F,"SUMMER",gear!H:H,"first choice")</f>
        <v>818.79</v>
      </c>
      <c r="H14" s="40"/>
    </row>
    <row r="15" spans="1:8" ht="16.2" thickBot="1" x14ac:dyDescent="0.35">
      <c r="A15" s="90" t="s">
        <v>259</v>
      </c>
      <c r="B15" s="91"/>
      <c r="C15" s="91"/>
      <c r="D15" s="41">
        <f>SUM(D10,C13,C14)</f>
        <v>8.4599700000000002</v>
      </c>
      <c r="E15" s="42"/>
      <c r="F15" s="42">
        <f>SUM(F10,E13,E14)</f>
        <v>18.650849862000001</v>
      </c>
      <c r="G15" s="42"/>
      <c r="H15" s="43">
        <f>SUM(G13,G14,H10)</f>
        <v>6677.69</v>
      </c>
    </row>
    <row r="16" spans="1:8" ht="16.2" thickBot="1" x14ac:dyDescent="0.35">
      <c r="A16" s="88" t="s">
        <v>260</v>
      </c>
      <c r="B16" s="89"/>
      <c r="C16" s="89"/>
      <c r="D16" s="29">
        <f>SUM(C3:C9,C11,C13:C14)</f>
        <v>16.584969999999998</v>
      </c>
      <c r="E16" s="30"/>
      <c r="F16" s="30">
        <f>SUM(E3:E9,E11,E13:E14)</f>
        <v>36.563224861999998</v>
      </c>
      <c r="G16" s="30"/>
      <c r="H16" s="32"/>
    </row>
    <row r="17" spans="1:8" ht="16.2" thickBot="1" x14ac:dyDescent="0.35">
      <c r="A17" s="88" t="s">
        <v>261</v>
      </c>
      <c r="B17" s="89"/>
      <c r="C17" s="89"/>
      <c r="D17" s="44"/>
      <c r="E17" s="44">
        <f>SUM(G11,H15)</f>
        <v>6706.3399999999992</v>
      </c>
      <c r="F17" s="44"/>
      <c r="G17" s="44"/>
      <c r="H17" s="45"/>
    </row>
    <row r="18" spans="1:8" ht="16.2" thickBot="1" x14ac:dyDescent="0.35">
      <c r="A18" s="46" t="s">
        <v>262</v>
      </c>
      <c r="B18" s="47">
        <v>75</v>
      </c>
      <c r="C18" s="48" t="s">
        <v>263</v>
      </c>
      <c r="D18" s="29">
        <f>SUM(D16,B18)</f>
        <v>91.584969999999998</v>
      </c>
      <c r="E18" s="49"/>
      <c r="F18" s="50">
        <f>D18*2.2046</f>
        <v>201.908224862</v>
      </c>
      <c r="G18" s="51"/>
      <c r="H18" s="51"/>
    </row>
    <row r="20" spans="1:8" ht="18" thickBot="1" x14ac:dyDescent="0.35">
      <c r="A20" s="78" t="s">
        <v>300</v>
      </c>
      <c r="B20" s="71"/>
      <c r="C20" s="71"/>
      <c r="D20" s="71"/>
      <c r="E20" s="71"/>
      <c r="F20" s="71"/>
      <c r="G20" s="71"/>
      <c r="H20" s="71"/>
    </row>
    <row r="21" spans="1:8" ht="16.2" thickBot="1" x14ac:dyDescent="0.35">
      <c r="A21" s="8"/>
      <c r="B21" s="9" t="s">
        <v>8</v>
      </c>
      <c r="C21" s="9" t="s">
        <v>12</v>
      </c>
      <c r="D21" s="9"/>
      <c r="E21" s="9" t="s">
        <v>13</v>
      </c>
      <c r="F21" s="9"/>
      <c r="G21" s="10" t="s">
        <v>14</v>
      </c>
      <c r="H21" s="10"/>
    </row>
    <row r="22" spans="1:8" x14ac:dyDescent="0.3">
      <c r="A22" s="72"/>
      <c r="B22" s="11" t="s">
        <v>31</v>
      </c>
      <c r="C22" s="12">
        <f>SUMIFS(gear!K:K,gear!A:A,"✓",gear!E:E,"BIG FOUR",gear!G:G,"WINTER",gear!H:H,"first choice")</f>
        <v>3.10046</v>
      </c>
      <c r="D22" s="12"/>
      <c r="E22" s="13">
        <f>IF(ISBLANK($C22),"",$C22*2.2046)</f>
        <v>6.8352741159999999</v>
      </c>
      <c r="F22" s="13"/>
      <c r="G22" s="14">
        <f>SUMIFS(gear!M:M,gear!A:A,"✓",gear!E:E,"BIG FOUR",gear!G:G,"WINTER",gear!H:H,"first choice")</f>
        <v>1731.8</v>
      </c>
      <c r="H22" s="15"/>
    </row>
    <row r="23" spans="1:8" x14ac:dyDescent="0.3">
      <c r="A23" s="73"/>
      <c r="B23" s="16" t="s">
        <v>0</v>
      </c>
      <c r="C23" s="17">
        <f>SUMIFS(gear!K:K,gear!A:A,"✓",gear!E:E,"CLOTHING PACKED",gear!G:G,"WINTER",gear!H:H,"first choice")</f>
        <v>1.6452200000000001</v>
      </c>
      <c r="D23" s="17"/>
      <c r="E23" s="18">
        <f t="shared" ref="E23:E33" si="2">IF(ISBLANK($C23),"",$C23*2.2046)</f>
        <v>3.6270520120000005</v>
      </c>
      <c r="F23" s="19"/>
      <c r="G23" s="20">
        <f>SUMIFS(gear!M:M,gear!A:A,"✓",gear!E:E,"CLOTHING PACKED",gear!G:G,"WINTER",gear!H:H,"first choice")</f>
        <v>840.15000000000009</v>
      </c>
      <c r="H23" s="21"/>
    </row>
    <row r="24" spans="1:8" x14ac:dyDescent="0.3">
      <c r="A24" s="73"/>
      <c r="B24" s="22" t="s">
        <v>2</v>
      </c>
      <c r="C24" s="23">
        <f>SUMIFS(gear!K:K,gear!A:A,"✓",gear!E:E,"COOKING &amp; HYDRATION",gear!G:G,"WINTER",gear!H:H,"first choice")</f>
        <v>0.59</v>
      </c>
      <c r="D24" s="23"/>
      <c r="E24" s="19">
        <f t="shared" si="2"/>
        <v>1.3007139999999999</v>
      </c>
      <c r="F24" s="18"/>
      <c r="G24" s="20">
        <f>SUMIFS(gear!M:M,gear!A:A,"✓",gear!E:E,"COOKING &amp; HYDRATION",gear!G:G,"WINTER",gear!H:H,"first choice")</f>
        <v>149.23000000000002</v>
      </c>
      <c r="H24" s="21"/>
    </row>
    <row r="25" spans="1:8" x14ac:dyDescent="0.3">
      <c r="A25" s="73"/>
      <c r="B25" s="22" t="s">
        <v>3</v>
      </c>
      <c r="C25" s="23">
        <f>SUMIFS(gear!K:K,gear!A:A,"✓",gear!E:E,"EQUIPMENT",gear!G:G,"WINTER",gear!H:H,"first choice")</f>
        <v>0.95650000000000013</v>
      </c>
      <c r="D25" s="23"/>
      <c r="E25" s="19">
        <f t="shared" si="2"/>
        <v>2.1086999000000004</v>
      </c>
      <c r="F25" s="18"/>
      <c r="G25" s="20">
        <f>SUMIFS(gear!M:M,gear!A:A,"✓",gear!E:E,"EQUIPMENT",gear!G:G,"WINTER",gear!H:H,"first choice")</f>
        <v>302.22999999999996</v>
      </c>
      <c r="H25" s="21"/>
    </row>
    <row r="26" spans="1:8" x14ac:dyDescent="0.3">
      <c r="A26" s="73"/>
      <c r="B26" s="22" t="s">
        <v>4</v>
      </c>
      <c r="C26" s="23">
        <f>SUMIFS(gear!K:K,gear!A:A,"✓",gear!E:E,"ELECTRONICS &amp; OTHER STUFF",gear!G:G,"WINTER",gear!H:H,"first choice")</f>
        <v>1.0274700000000001</v>
      </c>
      <c r="D26" s="23"/>
      <c r="E26" s="19">
        <f t="shared" si="2"/>
        <v>2.2651603620000005</v>
      </c>
      <c r="F26" s="18"/>
      <c r="G26" s="20">
        <f>SUMIFS(gear!M:M,gear!A:A,"✓",gear!E:E,"ELECTRONICS &amp; OTHER STUFF",gear!G:G,"WINTER",gear!H:H,"first choice")</f>
        <v>2587.9699999999998</v>
      </c>
      <c r="H26" s="21"/>
    </row>
    <row r="27" spans="1:8" x14ac:dyDescent="0.3">
      <c r="A27" s="73"/>
      <c r="B27" s="22" t="s">
        <v>5</v>
      </c>
      <c r="C27" s="23">
        <f>SUMIFS(gear!K:K,gear!A:A,"✓",gear!E:E,"HYGIENE",gear!G:G,"WINTER",gear!H:H,"first choice")</f>
        <v>0</v>
      </c>
      <c r="D27" s="23"/>
      <c r="E27" s="19">
        <f t="shared" si="2"/>
        <v>0</v>
      </c>
      <c r="F27" s="19"/>
      <c r="G27" s="20">
        <f>SUMIFS(gear!M:M,gear!A:A,"✓",gear!E:E,"HYGIENE",gear!G:G,"WINTER",gear!H:H,"first choice")</f>
        <v>0</v>
      </c>
      <c r="H27" s="21"/>
    </row>
    <row r="28" spans="1:8" ht="15" thickBot="1" x14ac:dyDescent="0.35">
      <c r="A28" s="74"/>
      <c r="B28" s="24" t="s">
        <v>264</v>
      </c>
      <c r="C28" s="25">
        <f>SUMIFS(gear!K:K,gear!A:A,"✓",gear!E:E,"FIRST AID &amp; REPAIR",gear!G:G,"WINTER",gear!H:H,"first choice")</f>
        <v>0.33900000000000002</v>
      </c>
      <c r="D28" s="25"/>
      <c r="E28" s="26">
        <f t="shared" si="2"/>
        <v>0.74735940000000012</v>
      </c>
      <c r="F28" s="26"/>
      <c r="G28" s="27">
        <f>SUMIFS(gear!M:M,gear!A:A,"✓",gear!E:E,"FIRST AID &amp; REPAIR",gear!G:G,"WINTER",gear!H:H,"first choice")</f>
        <v>97.24</v>
      </c>
      <c r="H28" s="28"/>
    </row>
    <row r="29" spans="1:8" ht="16.2" thickBot="1" x14ac:dyDescent="0.35">
      <c r="A29" s="88" t="s">
        <v>257</v>
      </c>
      <c r="B29" s="89"/>
      <c r="C29" s="89"/>
      <c r="D29" s="29">
        <f>SUM(C22:C28)</f>
        <v>7.6586500000000006</v>
      </c>
      <c r="E29" s="30"/>
      <c r="F29" s="30">
        <f>SUM(E22:E28)</f>
        <v>16.884259790000002</v>
      </c>
      <c r="G29" s="31"/>
      <c r="H29" s="32">
        <f>SUM(G22:G28)</f>
        <v>5708.619999999999</v>
      </c>
    </row>
    <row r="30" spans="1:8" ht="15" thickBot="1" x14ac:dyDescent="0.35">
      <c r="A30" s="75"/>
      <c r="B30" s="33" t="s">
        <v>7</v>
      </c>
      <c r="C30" s="34">
        <f>SUMIFS(gear!K:K,gear!A:A,"✓",gear!E:E,"CONSUMABLES",gear!G:G,"WINTER",gear!H:H,"first choice")</f>
        <v>8.125</v>
      </c>
      <c r="D30" s="34"/>
      <c r="E30" s="35">
        <f t="shared" si="2"/>
        <v>17.912375000000001</v>
      </c>
      <c r="F30" s="35"/>
      <c r="G30" s="27">
        <f>SUMIFS(gear!M:M,gear!A:A,"✓",gear!E:E,"CONSUMABLES",gear!G:G,"WINTER",gear!H:H,"first choice")</f>
        <v>28.65</v>
      </c>
      <c r="H30" s="28"/>
    </row>
    <row r="31" spans="1:8" ht="16.2" thickBot="1" x14ac:dyDescent="0.35">
      <c r="A31" s="88" t="s">
        <v>258</v>
      </c>
      <c r="B31" s="89"/>
      <c r="C31" s="89"/>
      <c r="D31" s="29">
        <f>SUM(D29,C30)</f>
        <v>15.783650000000002</v>
      </c>
      <c r="E31" s="30"/>
      <c r="F31" s="30">
        <f>SUM(F29,E30)</f>
        <v>34.796634789999999</v>
      </c>
      <c r="G31" s="31"/>
      <c r="H31" s="32">
        <f>SUM(G30,H29)</f>
        <v>5737.2699999999986</v>
      </c>
    </row>
    <row r="32" spans="1:8" x14ac:dyDescent="0.3">
      <c r="A32" s="76"/>
      <c r="B32" s="16" t="s">
        <v>1</v>
      </c>
      <c r="C32" s="17">
        <f>SUMIFS(gear!K:K,gear!A:A,"✓",gear!E:E,"CLOTHING WORN",gear!G:G,"WINTER",gear!H:H,"first choice")</f>
        <v>1.8880000000000001</v>
      </c>
      <c r="D32" s="17"/>
      <c r="E32" s="18">
        <f t="shared" si="2"/>
        <v>4.1622848000000001</v>
      </c>
      <c r="F32" s="18"/>
      <c r="G32" s="14">
        <f>SUMIFS(gear!M:M,gear!A:A,"✓",gear!E:E,"CLOTHING WORN",gear!G:G,"WINTER",gear!H:H,"first choice")</f>
        <v>629.64</v>
      </c>
      <c r="H32" s="15"/>
    </row>
    <row r="33" spans="1:8" ht="15" thickBot="1" x14ac:dyDescent="0.35">
      <c r="A33" s="77"/>
      <c r="B33" s="36" t="s">
        <v>6</v>
      </c>
      <c r="C33" s="37">
        <f>SUMIFS(gear!K:K,gear!A:A,"✓",gear!E:E,"CARRIED GEAR",gear!G:G,"WINTER",gear!H:H,"first choice")</f>
        <v>0.53200000000000003</v>
      </c>
      <c r="D33" s="37"/>
      <c r="E33" s="38">
        <f t="shared" si="2"/>
        <v>1.1728472000000001</v>
      </c>
      <c r="F33" s="38"/>
      <c r="G33" s="39">
        <f>SUMIFS(gear!M:M,gear!A:A,"✓",gear!E:E,"CARRIED GEAR",gear!G:G,"WINTER",gear!H:H,"first choice")</f>
        <v>818.79</v>
      </c>
      <c r="H33" s="40"/>
    </row>
    <row r="34" spans="1:8" ht="16.2" thickBot="1" x14ac:dyDescent="0.35">
      <c r="A34" s="90" t="s">
        <v>259</v>
      </c>
      <c r="B34" s="91"/>
      <c r="C34" s="91"/>
      <c r="D34" s="41">
        <f>SUM(D29,C32,C33)</f>
        <v>10.078650000000001</v>
      </c>
      <c r="E34" s="42"/>
      <c r="F34" s="42">
        <f>SUM(F29,E32,E33)</f>
        <v>22.219391790000003</v>
      </c>
      <c r="G34" s="42"/>
      <c r="H34" s="43">
        <f>SUM(G32,G33,H29)</f>
        <v>7157.0499999999993</v>
      </c>
    </row>
    <row r="35" spans="1:8" ht="16.2" thickBot="1" x14ac:dyDescent="0.35">
      <c r="A35" s="88" t="s">
        <v>260</v>
      </c>
      <c r="B35" s="89"/>
      <c r="C35" s="89"/>
      <c r="D35" s="29">
        <f>SUM(C22:C28,C30,C32:C33)</f>
        <v>18.203650000000003</v>
      </c>
      <c r="E35" s="30"/>
      <c r="F35" s="30">
        <f>SUM(E22:E28,E30,E32:E33)</f>
        <v>40.13176679</v>
      </c>
      <c r="G35" s="30"/>
      <c r="H35" s="32"/>
    </row>
    <row r="36" spans="1:8" ht="16.2" thickBot="1" x14ac:dyDescent="0.35">
      <c r="A36" s="88" t="s">
        <v>261</v>
      </c>
      <c r="B36" s="89"/>
      <c r="C36" s="89"/>
      <c r="D36" s="44"/>
      <c r="E36" s="44">
        <f>SUM(H34,G30)</f>
        <v>7185.6999999999989</v>
      </c>
      <c r="F36" s="44"/>
      <c r="G36" s="44"/>
      <c r="H36" s="45"/>
    </row>
    <row r="37" spans="1:8" ht="16.2" thickBot="1" x14ac:dyDescent="0.35">
      <c r="A37" s="46" t="s">
        <v>262</v>
      </c>
      <c r="B37" s="47">
        <f>B18</f>
        <v>75</v>
      </c>
      <c r="C37" s="48" t="s">
        <v>263</v>
      </c>
      <c r="D37" s="29">
        <f>SUM(D35,B37)</f>
        <v>93.20365000000001</v>
      </c>
      <c r="E37" s="49"/>
      <c r="F37" s="50">
        <f>D37*2.2046</f>
        <v>205.47676679000003</v>
      </c>
      <c r="G37" s="51"/>
      <c r="H37" s="51"/>
    </row>
    <row r="40" spans="1:8" ht="21.6" thickBot="1" x14ac:dyDescent="0.35">
      <c r="A40" s="80" t="s">
        <v>317</v>
      </c>
      <c r="B40" s="69"/>
      <c r="C40" s="69"/>
      <c r="D40" s="69"/>
      <c r="E40" s="69"/>
      <c r="F40" s="69"/>
      <c r="G40" s="69"/>
      <c r="H40" s="69"/>
    </row>
    <row r="41" spans="1:8" ht="16.2" thickBot="1" x14ac:dyDescent="0.35">
      <c r="A41" s="82" t="s">
        <v>321</v>
      </c>
      <c r="B41" s="83"/>
      <c r="C41" s="83"/>
      <c r="D41" s="5">
        <f>D10</f>
        <v>6.2919700000000001</v>
      </c>
      <c r="E41" s="6"/>
      <c r="F41" s="7">
        <f>F10</f>
        <v>13.871277062000001</v>
      </c>
      <c r="G41" s="84"/>
      <c r="H41" s="85"/>
    </row>
    <row r="42" spans="1:8" ht="15.6" x14ac:dyDescent="0.3">
      <c r="A42" s="57" t="s">
        <v>301</v>
      </c>
      <c r="B42" s="58" t="s">
        <v>302</v>
      </c>
      <c r="C42" s="59" t="s">
        <v>303</v>
      </c>
      <c r="D42" s="60" t="s">
        <v>304</v>
      </c>
      <c r="E42" s="61" t="s">
        <v>305</v>
      </c>
      <c r="F42" s="62" t="s">
        <v>306</v>
      </c>
      <c r="G42" s="86"/>
      <c r="H42" s="87"/>
    </row>
    <row r="43" spans="1:8" x14ac:dyDescent="0.3">
      <c r="A43" s="63"/>
      <c r="B43" s="64" t="s">
        <v>307</v>
      </c>
      <c r="C43" s="64" t="s">
        <v>308</v>
      </c>
      <c r="D43" s="64" t="s">
        <v>309</v>
      </c>
      <c r="E43" s="64" t="s">
        <v>310</v>
      </c>
      <c r="F43" s="64" t="s">
        <v>311</v>
      </c>
      <c r="G43" s="86"/>
      <c r="H43" s="87"/>
    </row>
    <row r="44" spans="1:8" ht="15" thickBot="1" x14ac:dyDescent="0.35">
      <c r="A44" s="65"/>
      <c r="B44" s="66" t="s">
        <v>312</v>
      </c>
      <c r="C44" s="66" t="s">
        <v>313</v>
      </c>
      <c r="D44" s="66" t="s">
        <v>314</v>
      </c>
      <c r="E44" s="66" t="s">
        <v>315</v>
      </c>
      <c r="F44" s="66" t="s">
        <v>316</v>
      </c>
      <c r="G44" s="86"/>
      <c r="H44" s="87"/>
    </row>
    <row r="46" spans="1:8" ht="21.6" thickBot="1" x14ac:dyDescent="0.35">
      <c r="A46" s="79" t="s">
        <v>318</v>
      </c>
      <c r="B46" s="70"/>
      <c r="C46" s="70"/>
      <c r="D46" s="70"/>
      <c r="E46" s="70"/>
      <c r="F46" s="70"/>
      <c r="G46" s="70"/>
      <c r="H46" s="70"/>
    </row>
    <row r="47" spans="1:8" ht="16.2" thickBot="1" x14ac:dyDescent="0.35">
      <c r="A47" s="82" t="s">
        <v>322</v>
      </c>
      <c r="B47" s="83"/>
      <c r="C47" s="83"/>
      <c r="D47" s="5">
        <f>D29</f>
        <v>7.6586500000000006</v>
      </c>
      <c r="E47" s="6"/>
      <c r="F47" s="7">
        <f>F29</f>
        <v>16.884259790000002</v>
      </c>
      <c r="G47" s="84"/>
      <c r="H47" s="85"/>
    </row>
    <row r="48" spans="1:8" ht="15.6" x14ac:dyDescent="0.3">
      <c r="A48" s="57" t="s">
        <v>301</v>
      </c>
      <c r="B48" s="58" t="s">
        <v>302</v>
      </c>
      <c r="C48" s="59" t="s">
        <v>303</v>
      </c>
      <c r="D48" s="60" t="s">
        <v>304</v>
      </c>
      <c r="E48" s="61" t="s">
        <v>305</v>
      </c>
      <c r="F48" s="62" t="s">
        <v>306</v>
      </c>
      <c r="G48" s="86"/>
      <c r="H48" s="87"/>
    </row>
    <row r="49" spans="1:8" x14ac:dyDescent="0.3">
      <c r="A49" s="63"/>
      <c r="B49" s="64" t="s">
        <v>307</v>
      </c>
      <c r="C49" s="64" t="s">
        <v>308</v>
      </c>
      <c r="D49" s="64" t="s">
        <v>309</v>
      </c>
      <c r="E49" s="64" t="s">
        <v>310</v>
      </c>
      <c r="F49" s="64" t="s">
        <v>311</v>
      </c>
      <c r="G49" s="86"/>
      <c r="H49" s="87"/>
    </row>
    <row r="50" spans="1:8" ht="15" thickBot="1" x14ac:dyDescent="0.35">
      <c r="A50" s="65"/>
      <c r="B50" s="66" t="s">
        <v>312</v>
      </c>
      <c r="C50" s="66" t="s">
        <v>313</v>
      </c>
      <c r="D50" s="66" t="s">
        <v>314</v>
      </c>
      <c r="E50" s="66" t="s">
        <v>315</v>
      </c>
      <c r="F50" s="66" t="s">
        <v>316</v>
      </c>
      <c r="G50" s="86"/>
      <c r="H50" s="87"/>
    </row>
  </sheetData>
  <mergeCells count="14">
    <mergeCell ref="A10:C10"/>
    <mergeCell ref="A12:C12"/>
    <mergeCell ref="A15:C15"/>
    <mergeCell ref="A16:C16"/>
    <mergeCell ref="A17:C17"/>
    <mergeCell ref="A41:C41"/>
    <mergeCell ref="G41:H44"/>
    <mergeCell ref="A47:C47"/>
    <mergeCell ref="G47:H50"/>
    <mergeCell ref="A29:C29"/>
    <mergeCell ref="A31:C31"/>
    <mergeCell ref="A34:C34"/>
    <mergeCell ref="A35:C35"/>
    <mergeCell ref="A36:C36"/>
  </mergeCells>
  <conditionalFormatting sqref="G41">
    <cfRule type="expression" dxfId="9" priority="6">
      <formula>$D$41&gt;13.608</formula>
    </cfRule>
    <cfRule type="expression" dxfId="8" priority="7">
      <formula>AND($D$41&lt;13.608,$D$41&gt;9.072)</formula>
    </cfRule>
    <cfRule type="expression" dxfId="7" priority="8">
      <formula>AND($D$41&lt;9.072,$D$41&gt;4.536)</formula>
    </cfRule>
    <cfRule type="expression" dxfId="6" priority="9">
      <formula>AND($D$41&gt;2.268,$D$41&lt;4.536)</formula>
    </cfRule>
    <cfRule type="expression" dxfId="5" priority="10">
      <formula>$D$41&lt;2.268</formula>
    </cfRule>
  </conditionalFormatting>
  <conditionalFormatting sqref="G47">
    <cfRule type="expression" dxfId="4" priority="1">
      <formula>$D$47&gt;13.608</formula>
    </cfRule>
    <cfRule type="expression" dxfId="3" priority="2">
      <formula>AND($D$47&lt;13.608,$D$47&gt;9.072)</formula>
    </cfRule>
    <cfRule type="expression" dxfId="2" priority="3">
      <formula>AND($D$47&lt;9.072,$D$47&gt;4.536)</formula>
    </cfRule>
    <cfRule type="expression" dxfId="1" priority="4">
      <formula>AND($D$47&gt;2.268,$D$47&lt;4.536)</formula>
    </cfRule>
    <cfRule type="expression" dxfId="0" priority="5">
      <formula>$D$47&lt;2.268</formula>
    </cfRule>
  </conditionalFormatting>
  <pageMargins left="0.7" right="0.7" top="0.78740157499999996" bottom="0.78740157499999996" header="0.3" footer="0.3"/>
  <pageSetup paperSize="9" scale="70" fitToHeight="0" orientation="landscape" horizontalDpi="300" verticalDpi="300" r:id="rId1"/>
  <webPublishItems count="1">
    <webPublishItem id="5456" divId="gear_cytc_patrick_5456" sourceType="range" sourceRef="A40:H44" destinationFile="C:\Users\metzg\OneDrive\Blog. Artikel\bilder_blog\gear_cytc_patrick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A5F8B-68DC-47ED-8396-0666F562628E}">
  <dimension ref="A1:N520"/>
  <sheetViews>
    <sheetView zoomScale="85" zoomScaleNormal="85" workbookViewId="0">
      <pane ySplit="1" topLeftCell="A11" activePane="bottomLeft" state="frozen"/>
      <selection pane="bottomLeft" activeCell="G31" sqref="G31"/>
    </sheetView>
  </sheetViews>
  <sheetFormatPr baseColWidth="10" defaultColWidth="10.77734375" defaultRowHeight="14.4" x14ac:dyDescent="0.3"/>
  <cols>
    <col min="1" max="1" width="9.21875" bestFit="1" customWidth="1"/>
    <col min="2" max="2" width="21.6640625" customWidth="1"/>
    <col min="3" max="3" width="104.6640625" customWidth="1"/>
    <col min="4" max="4" width="6.5546875" bestFit="1" customWidth="1"/>
    <col min="5" max="5" width="29.44140625" customWidth="1"/>
    <col min="6" max="8" width="13.21875" customWidth="1"/>
    <col min="9" max="9" width="12.6640625" bestFit="1" customWidth="1"/>
    <col min="10" max="12" width="16.21875" customWidth="1"/>
    <col min="13" max="13" width="16.77734375" customWidth="1"/>
    <col min="14" max="14" width="54.6640625" customWidth="1"/>
  </cols>
  <sheetData>
    <row r="1" spans="1:14" s="1" customFormat="1" x14ac:dyDescent="0.3">
      <c r="A1" s="1" t="s">
        <v>17</v>
      </c>
      <c r="B1" s="1" t="s">
        <v>9</v>
      </c>
      <c r="C1" s="1" t="s">
        <v>10</v>
      </c>
      <c r="D1" s="1" t="s">
        <v>11</v>
      </c>
      <c r="E1" s="1" t="s">
        <v>8</v>
      </c>
      <c r="F1" s="1" t="s">
        <v>18</v>
      </c>
      <c r="G1" s="1" t="s">
        <v>19</v>
      </c>
      <c r="H1" s="1" t="s">
        <v>121</v>
      </c>
      <c r="I1" s="1" t="s">
        <v>12</v>
      </c>
      <c r="J1" s="1" t="s">
        <v>13</v>
      </c>
      <c r="K1" s="1" t="s">
        <v>319</v>
      </c>
      <c r="L1" s="1" t="s">
        <v>320</v>
      </c>
      <c r="M1" s="1" t="s">
        <v>14</v>
      </c>
      <c r="N1" s="1" t="s">
        <v>16</v>
      </c>
    </row>
    <row r="2" spans="1:14" x14ac:dyDescent="0.3">
      <c r="A2" t="s">
        <v>20</v>
      </c>
      <c r="B2" t="s">
        <v>41</v>
      </c>
      <c r="C2" t="s">
        <v>24</v>
      </c>
      <c r="D2">
        <v>1</v>
      </c>
      <c r="E2" t="s">
        <v>31</v>
      </c>
      <c r="F2" t="s">
        <v>18</v>
      </c>
      <c r="G2" t="s">
        <v>19</v>
      </c>
      <c r="H2" t="s">
        <v>122</v>
      </c>
      <c r="I2">
        <v>0.85599999999999998</v>
      </c>
      <c r="J2" s="81">
        <f>IF(ISBLANK($I2),"",$I2*2.2046)</f>
        <v>1.8871376</v>
      </c>
      <c r="K2" s="81">
        <f>D2*I2</f>
        <v>0.85599999999999998</v>
      </c>
      <c r="L2" s="81">
        <f>IF(ISBLANK($K2),"",$I2*2.2046)</f>
        <v>1.8871376</v>
      </c>
      <c r="M2" s="3">
        <v>338.06</v>
      </c>
      <c r="N2" t="s">
        <v>124</v>
      </c>
    </row>
    <row r="3" spans="1:14" x14ac:dyDescent="0.3">
      <c r="A3" t="s">
        <v>20</v>
      </c>
      <c r="B3" t="s">
        <v>28</v>
      </c>
      <c r="C3" t="s">
        <v>29</v>
      </c>
      <c r="D3">
        <v>1</v>
      </c>
      <c r="E3" t="s">
        <v>31</v>
      </c>
      <c r="F3" t="s">
        <v>18</v>
      </c>
      <c r="G3" t="s">
        <v>19</v>
      </c>
      <c r="H3" t="s">
        <v>122</v>
      </c>
      <c r="I3">
        <v>0.42530000000000001</v>
      </c>
      <c r="J3" s="81">
        <f>IF(ISBLANK($I3),"",$I3*2.2046)</f>
        <v>0.93761638000000003</v>
      </c>
      <c r="K3" s="81">
        <f>D3*I3</f>
        <v>0.42530000000000001</v>
      </c>
      <c r="L3" s="81">
        <f>IF(ISBLANK($K3),"",$I3*2.2046)</f>
        <v>0.93761638000000003</v>
      </c>
      <c r="M3" s="3">
        <v>52.77</v>
      </c>
      <c r="N3" t="s">
        <v>85</v>
      </c>
    </row>
    <row r="4" spans="1:14" x14ac:dyDescent="0.3">
      <c r="A4" t="s">
        <v>20</v>
      </c>
      <c r="B4" t="s">
        <v>88</v>
      </c>
      <c r="C4" t="s">
        <v>87</v>
      </c>
      <c r="D4">
        <v>1</v>
      </c>
      <c r="E4" t="s">
        <v>31</v>
      </c>
      <c r="G4" t="s">
        <v>19</v>
      </c>
      <c r="H4" t="s">
        <v>122</v>
      </c>
      <c r="I4">
        <v>2.2679999999999999E-2</v>
      </c>
      <c r="J4" s="81">
        <f>IF(ISBLANK($I4),"",$I4*2.2046)</f>
        <v>5.0000327999999997E-2</v>
      </c>
      <c r="K4" s="81">
        <f>D4*I4</f>
        <v>2.2679999999999999E-2</v>
      </c>
      <c r="L4" s="81">
        <f>IF(ISBLANK($K4),"",$I4*2.2046)</f>
        <v>5.0000327999999997E-2</v>
      </c>
      <c r="M4" s="3">
        <v>4.71</v>
      </c>
      <c r="N4" t="s">
        <v>85</v>
      </c>
    </row>
    <row r="5" spans="1:14" x14ac:dyDescent="0.3">
      <c r="A5" t="s">
        <v>20</v>
      </c>
      <c r="B5" t="s">
        <v>39</v>
      </c>
      <c r="C5" t="s">
        <v>22</v>
      </c>
      <c r="D5">
        <v>1</v>
      </c>
      <c r="E5" t="s">
        <v>31</v>
      </c>
      <c r="G5" t="s">
        <v>19</v>
      </c>
      <c r="H5" t="s">
        <v>123</v>
      </c>
      <c r="I5">
        <v>0.67</v>
      </c>
      <c r="J5" s="81">
        <f>IF(ISBLANK($I5),"",$I5*2.2046)</f>
        <v>1.4770820000000002</v>
      </c>
      <c r="K5" s="81">
        <f>D5*I5</f>
        <v>0.67</v>
      </c>
      <c r="L5" s="81">
        <f>IF(ISBLANK($K5),"",$I5*2.2046)</f>
        <v>1.4770820000000002</v>
      </c>
      <c r="M5" s="3">
        <v>246</v>
      </c>
      <c r="N5" t="s">
        <v>126</v>
      </c>
    </row>
    <row r="6" spans="1:14" x14ac:dyDescent="0.3">
      <c r="A6" t="s">
        <v>20</v>
      </c>
      <c r="B6" t="s">
        <v>39</v>
      </c>
      <c r="C6" t="s">
        <v>27</v>
      </c>
      <c r="D6">
        <v>1</v>
      </c>
      <c r="E6" t="s">
        <v>31</v>
      </c>
      <c r="F6" t="s">
        <v>18</v>
      </c>
      <c r="G6" t="s">
        <v>19</v>
      </c>
      <c r="H6" t="s">
        <v>122</v>
      </c>
      <c r="I6">
        <v>0.64298</v>
      </c>
      <c r="J6" s="81">
        <f>IF(ISBLANK($I6),"",$I6*2.2046)</f>
        <v>1.417513708</v>
      </c>
      <c r="K6" s="81">
        <f>D6*I6</f>
        <v>0.64298</v>
      </c>
      <c r="L6" s="81">
        <f>IF(ISBLANK($K6),"",$I6*2.2046)</f>
        <v>1.417513708</v>
      </c>
      <c r="M6" s="3">
        <v>358.05</v>
      </c>
      <c r="N6" t="s">
        <v>85</v>
      </c>
    </row>
    <row r="7" spans="1:14" x14ac:dyDescent="0.3">
      <c r="A7" t="s">
        <v>20</v>
      </c>
      <c r="B7" t="s">
        <v>43</v>
      </c>
      <c r="C7" t="s">
        <v>30</v>
      </c>
      <c r="D7">
        <v>1</v>
      </c>
      <c r="E7" t="s">
        <v>31</v>
      </c>
      <c r="G7" t="s">
        <v>19</v>
      </c>
      <c r="H7" t="s">
        <v>122</v>
      </c>
      <c r="I7">
        <v>0.60699999999999998</v>
      </c>
      <c r="J7" s="81">
        <f>IF(ISBLANK($I7),"",$I7*2.2046)</f>
        <v>1.3381921999999999</v>
      </c>
      <c r="K7" s="81">
        <f>D7*I7</f>
        <v>0.60699999999999998</v>
      </c>
      <c r="L7" s="81">
        <f>IF(ISBLANK($K7),"",$I7*2.2046)</f>
        <v>1.3381921999999999</v>
      </c>
      <c r="M7" s="3">
        <v>130.77000000000001</v>
      </c>
      <c r="N7" t="s">
        <v>86</v>
      </c>
    </row>
    <row r="8" spans="1:14" x14ac:dyDescent="0.3">
      <c r="A8" t="s">
        <v>20</v>
      </c>
      <c r="B8" t="s">
        <v>43</v>
      </c>
      <c r="C8" t="s">
        <v>32</v>
      </c>
      <c r="D8">
        <v>1</v>
      </c>
      <c r="E8" t="s">
        <v>31</v>
      </c>
      <c r="F8" t="s">
        <v>18</v>
      </c>
      <c r="G8" t="s">
        <v>19</v>
      </c>
      <c r="H8" t="s">
        <v>122</v>
      </c>
      <c r="I8">
        <v>9.4E-2</v>
      </c>
      <c r="J8" s="81">
        <f>IF(ISBLANK($I8),"",$I8*2.2046)</f>
        <v>0.20723240000000001</v>
      </c>
      <c r="K8" s="81">
        <f>D8*I8</f>
        <v>9.4E-2</v>
      </c>
      <c r="L8" s="81">
        <f>IF(ISBLANK($K8),"",$I8*2.2046)</f>
        <v>0.20723240000000001</v>
      </c>
      <c r="M8" s="3">
        <v>36.5</v>
      </c>
      <c r="N8" t="s">
        <v>33</v>
      </c>
    </row>
    <row r="9" spans="1:14" x14ac:dyDescent="0.3">
      <c r="A9" t="s">
        <v>20</v>
      </c>
      <c r="B9" t="s">
        <v>43</v>
      </c>
      <c r="C9" s="4" t="s">
        <v>34</v>
      </c>
      <c r="D9">
        <v>1</v>
      </c>
      <c r="E9" t="s">
        <v>31</v>
      </c>
      <c r="F9" t="s">
        <v>18</v>
      </c>
      <c r="G9" t="s">
        <v>19</v>
      </c>
      <c r="H9" t="s">
        <v>123</v>
      </c>
      <c r="I9">
        <v>0.32500000000000001</v>
      </c>
      <c r="J9" s="81">
        <f>IF(ISBLANK($I9),"",$I9*2.2046)</f>
        <v>0.7164950000000001</v>
      </c>
      <c r="K9" s="81">
        <f>D9*I9</f>
        <v>0.32500000000000001</v>
      </c>
      <c r="L9" s="81">
        <f>IF(ISBLANK($K9),"",$I9*2.2046)</f>
        <v>0.7164950000000001</v>
      </c>
      <c r="M9" s="3">
        <v>29.96</v>
      </c>
      <c r="N9" t="s">
        <v>35</v>
      </c>
    </row>
    <row r="10" spans="1:14" x14ac:dyDescent="0.3">
      <c r="A10" t="s">
        <v>20</v>
      </c>
      <c r="B10" t="s">
        <v>40</v>
      </c>
      <c r="C10" t="s">
        <v>23</v>
      </c>
      <c r="D10">
        <v>1</v>
      </c>
      <c r="E10" t="s">
        <v>31</v>
      </c>
      <c r="F10" t="s">
        <v>18</v>
      </c>
      <c r="G10" t="s">
        <v>19</v>
      </c>
      <c r="H10" t="s">
        <v>123</v>
      </c>
      <c r="I10">
        <v>1.048</v>
      </c>
      <c r="J10" s="81">
        <f>IF(ISBLANK($I10),"",$I10*2.2046)</f>
        <v>2.3104208000000002</v>
      </c>
      <c r="K10" s="81">
        <f>D10*I10</f>
        <v>1.048</v>
      </c>
      <c r="L10" s="81">
        <f>IF(ISBLANK($K10),"",$I10*2.2046)</f>
        <v>2.3104208000000002</v>
      </c>
      <c r="M10" s="3">
        <v>380</v>
      </c>
      <c r="N10" t="s">
        <v>125</v>
      </c>
    </row>
    <row r="11" spans="1:14" x14ac:dyDescent="0.3">
      <c r="A11" t="s">
        <v>20</v>
      </c>
      <c r="B11" t="s">
        <v>40</v>
      </c>
      <c r="C11" t="s">
        <v>328</v>
      </c>
      <c r="D11">
        <v>1</v>
      </c>
      <c r="E11" t="s">
        <v>31</v>
      </c>
      <c r="F11" t="s">
        <v>18</v>
      </c>
      <c r="G11" t="s">
        <v>19</v>
      </c>
      <c r="H11" t="s">
        <v>122</v>
      </c>
      <c r="I11">
        <v>0.45250000000000001</v>
      </c>
      <c r="J11" s="81">
        <f>IF(ISBLANK($I11),"",$I11*2.2046)</f>
        <v>0.99758150000000012</v>
      </c>
      <c r="K11" s="81">
        <f>D11*I11</f>
        <v>0.45250000000000001</v>
      </c>
      <c r="L11" s="81">
        <f>IF(ISBLANK($K11),"",$I11*2.2046)</f>
        <v>0.99758150000000012</v>
      </c>
      <c r="M11" s="3">
        <v>810.94</v>
      </c>
      <c r="N11" t="s">
        <v>212</v>
      </c>
    </row>
    <row r="12" spans="1:14" x14ac:dyDescent="0.3">
      <c r="A12" t="s">
        <v>20</v>
      </c>
      <c r="B12" t="s">
        <v>101</v>
      </c>
      <c r="C12" t="s">
        <v>100</v>
      </c>
      <c r="D12">
        <v>1</v>
      </c>
      <c r="E12" t="s">
        <v>6</v>
      </c>
      <c r="F12" t="s">
        <v>18</v>
      </c>
      <c r="G12" t="s">
        <v>19</v>
      </c>
      <c r="H12" t="s">
        <v>122</v>
      </c>
      <c r="I12">
        <v>7.2999999999999995E-2</v>
      </c>
      <c r="J12" s="81">
        <f>IF(ISBLANK($I12),"",$I12*2.2046)</f>
        <v>0.16093579999999999</v>
      </c>
      <c r="K12" s="81">
        <f>D12*I12</f>
        <v>7.2999999999999995E-2</v>
      </c>
      <c r="L12" s="81">
        <f>IF(ISBLANK($K12),"",$I12*2.2046)</f>
        <v>0.16093579999999999</v>
      </c>
      <c r="M12" s="3">
        <v>722.89</v>
      </c>
      <c r="N12" t="s">
        <v>102</v>
      </c>
    </row>
    <row r="13" spans="1:14" x14ac:dyDescent="0.3">
      <c r="A13" t="s">
        <v>20</v>
      </c>
      <c r="B13" t="s">
        <v>90</v>
      </c>
      <c r="C13" t="s">
        <v>94</v>
      </c>
      <c r="D13">
        <v>1</v>
      </c>
      <c r="E13" t="s">
        <v>6</v>
      </c>
      <c r="F13" t="s">
        <v>18</v>
      </c>
      <c r="G13" t="s">
        <v>19</v>
      </c>
      <c r="H13" t="s">
        <v>122</v>
      </c>
      <c r="I13">
        <v>5.8999999999999997E-2</v>
      </c>
      <c r="J13" s="81">
        <f>IF(ISBLANK($I13),"",$I13*2.2046)</f>
        <v>0.1300714</v>
      </c>
      <c r="K13" s="81">
        <f>D13*I13</f>
        <v>5.8999999999999997E-2</v>
      </c>
      <c r="L13" s="81">
        <f>IF(ISBLANK($K13),"",$I13*2.2046)</f>
        <v>0.1300714</v>
      </c>
      <c r="M13">
        <v>93.9</v>
      </c>
      <c r="N13" t="s">
        <v>98</v>
      </c>
    </row>
    <row r="14" spans="1:14" x14ac:dyDescent="0.3">
      <c r="A14" t="s">
        <v>20</v>
      </c>
      <c r="B14" t="s">
        <v>137</v>
      </c>
      <c r="C14" t="s">
        <v>138</v>
      </c>
      <c r="D14">
        <v>2</v>
      </c>
      <c r="E14" t="s">
        <v>6</v>
      </c>
      <c r="F14" t="s">
        <v>18</v>
      </c>
      <c r="G14" t="s">
        <v>19</v>
      </c>
      <c r="H14" t="s">
        <v>122</v>
      </c>
      <c r="I14">
        <v>0.2</v>
      </c>
      <c r="J14" s="81">
        <f>IF(ISBLANK($I14),"",$I14*2.2046)</f>
        <v>0.44092000000000003</v>
      </c>
      <c r="K14" s="81">
        <f>D14*I14</f>
        <v>0.4</v>
      </c>
      <c r="L14" s="81">
        <f>IF(ISBLANK($K14),"",$I14*2.2046)</f>
        <v>0.44092000000000003</v>
      </c>
      <c r="M14" s="3">
        <v>2</v>
      </c>
      <c r="N14" t="s">
        <v>139</v>
      </c>
    </row>
    <row r="15" spans="1:14" x14ac:dyDescent="0.3">
      <c r="A15" t="s">
        <v>20</v>
      </c>
      <c r="B15" t="s">
        <v>157</v>
      </c>
      <c r="C15" t="s">
        <v>158</v>
      </c>
      <c r="D15">
        <v>1</v>
      </c>
      <c r="E15" t="s">
        <v>0</v>
      </c>
      <c r="F15" t="s">
        <v>18</v>
      </c>
      <c r="G15" t="s">
        <v>19</v>
      </c>
      <c r="H15" t="s">
        <v>122</v>
      </c>
      <c r="I15">
        <v>3.3000000000000002E-2</v>
      </c>
      <c r="J15" s="81">
        <f>IF(ISBLANK($I15),"",$I15*2.2046)</f>
        <v>7.2751800000000005E-2</v>
      </c>
      <c r="K15" s="81">
        <f>D15*I15</f>
        <v>3.3000000000000002E-2</v>
      </c>
      <c r="L15" s="81">
        <f>IF(ISBLANK($K15),"",$I15*2.2046)</f>
        <v>7.2751800000000005E-2</v>
      </c>
      <c r="M15" s="3">
        <v>10</v>
      </c>
      <c r="N15" t="s">
        <v>162</v>
      </c>
    </row>
    <row r="16" spans="1:14" x14ac:dyDescent="0.3">
      <c r="A16" t="s">
        <v>20</v>
      </c>
      <c r="B16" t="s">
        <v>45</v>
      </c>
      <c r="C16" t="s">
        <v>46</v>
      </c>
      <c r="D16">
        <v>1</v>
      </c>
      <c r="E16" t="s">
        <v>0</v>
      </c>
      <c r="F16" t="s">
        <v>18</v>
      </c>
      <c r="G16" t="s">
        <v>19</v>
      </c>
      <c r="H16" t="s">
        <v>122</v>
      </c>
      <c r="I16">
        <v>0.13300000000000001</v>
      </c>
      <c r="J16" s="81">
        <f>IF(ISBLANK($I16),"",$I16*2.2046)</f>
        <v>0.29321180000000002</v>
      </c>
      <c r="K16" s="81">
        <f>D16*I16</f>
        <v>0.13300000000000001</v>
      </c>
      <c r="L16" s="81">
        <f>IF(ISBLANK($K16),"",$I16*2.2046)</f>
        <v>0.29321180000000002</v>
      </c>
      <c r="M16" s="3">
        <v>10</v>
      </c>
      <c r="N16" t="s">
        <v>47</v>
      </c>
    </row>
    <row r="17" spans="1:14" x14ac:dyDescent="0.3">
      <c r="A17" t="s">
        <v>20</v>
      </c>
      <c r="B17" t="s">
        <v>48</v>
      </c>
      <c r="C17" t="s">
        <v>49</v>
      </c>
      <c r="D17">
        <v>1</v>
      </c>
      <c r="E17" t="s">
        <v>0</v>
      </c>
      <c r="G17" t="s">
        <v>19</v>
      </c>
      <c r="H17" t="s">
        <v>122</v>
      </c>
      <c r="I17">
        <v>0.106</v>
      </c>
      <c r="J17" s="81">
        <f>IF(ISBLANK($I17),"",$I17*2.2046)</f>
        <v>0.2336876</v>
      </c>
      <c r="K17" s="81">
        <f>D17*I17</f>
        <v>0.106</v>
      </c>
      <c r="L17" s="81">
        <f>IF(ISBLANK($K17),"",$I17*2.2046)</f>
        <v>0.2336876</v>
      </c>
      <c r="M17" s="3">
        <v>28.9</v>
      </c>
      <c r="N17" t="s">
        <v>50</v>
      </c>
    </row>
    <row r="18" spans="1:14" x14ac:dyDescent="0.3">
      <c r="A18" t="s">
        <v>20</v>
      </c>
      <c r="B18" t="s">
        <v>48</v>
      </c>
      <c r="C18" t="s">
        <v>330</v>
      </c>
      <c r="D18">
        <v>1</v>
      </c>
      <c r="E18" t="s">
        <v>0</v>
      </c>
      <c r="F18" t="s">
        <v>18</v>
      </c>
      <c r="G18" t="s">
        <v>19</v>
      </c>
      <c r="H18" t="s">
        <v>123</v>
      </c>
      <c r="I18">
        <v>5.2999999999999999E-2</v>
      </c>
      <c r="J18" s="81">
        <f>IF(ISBLANK($I18),"",$I18*2.2046)</f>
        <v>0.1168438</v>
      </c>
      <c r="K18" s="81">
        <f>D18*I18</f>
        <v>5.2999999999999999E-2</v>
      </c>
      <c r="L18" s="81">
        <f>IF(ISBLANK($K18),"",$I18*2.2046)</f>
        <v>0.1168438</v>
      </c>
      <c r="M18" s="3">
        <v>9.99</v>
      </c>
      <c r="N18" t="s">
        <v>331</v>
      </c>
    </row>
    <row r="19" spans="1:14" x14ac:dyDescent="0.3">
      <c r="A19" t="s">
        <v>20</v>
      </c>
      <c r="B19" t="s">
        <v>44</v>
      </c>
      <c r="C19" t="s">
        <v>37</v>
      </c>
      <c r="D19">
        <v>1</v>
      </c>
      <c r="E19" t="s">
        <v>0</v>
      </c>
      <c r="G19" t="s">
        <v>19</v>
      </c>
      <c r="H19" t="s">
        <v>123</v>
      </c>
      <c r="I19">
        <v>0.311</v>
      </c>
      <c r="J19" s="81">
        <f>IF(ISBLANK($I19),"",$I19*2.2046)</f>
        <v>0.68563059999999998</v>
      </c>
      <c r="K19" s="81">
        <f>D19*I19</f>
        <v>0.311</v>
      </c>
      <c r="L19" s="81">
        <f>IF(ISBLANK($K19),"",$I19*2.2046)</f>
        <v>0.68563059999999998</v>
      </c>
      <c r="M19" s="3">
        <v>134.63999999999999</v>
      </c>
      <c r="N19" t="s">
        <v>35</v>
      </c>
    </row>
    <row r="20" spans="1:14" x14ac:dyDescent="0.3">
      <c r="A20" t="s">
        <v>20</v>
      </c>
      <c r="B20" t="s">
        <v>44</v>
      </c>
      <c r="C20" t="s">
        <v>38</v>
      </c>
      <c r="D20">
        <v>1</v>
      </c>
      <c r="E20" t="s">
        <v>0</v>
      </c>
      <c r="G20" t="s">
        <v>19</v>
      </c>
      <c r="H20" t="s">
        <v>122</v>
      </c>
      <c r="I20">
        <v>0.21</v>
      </c>
      <c r="J20" s="81">
        <f>IF(ISBLANK($I20),"",$I20*2.2046)</f>
        <v>0.46296599999999999</v>
      </c>
      <c r="K20" s="81">
        <f>D20*I20</f>
        <v>0.21</v>
      </c>
      <c r="L20" s="81">
        <f>IF(ISBLANK($K20),"",$I20*2.2046)</f>
        <v>0.46296599999999999</v>
      </c>
      <c r="M20" s="3">
        <v>146.96</v>
      </c>
      <c r="N20" t="s">
        <v>36</v>
      </c>
    </row>
    <row r="21" spans="1:14" x14ac:dyDescent="0.3">
      <c r="A21" t="s">
        <v>20</v>
      </c>
      <c r="B21" t="s">
        <v>68</v>
      </c>
      <c r="C21" t="s">
        <v>67</v>
      </c>
      <c r="D21">
        <v>1</v>
      </c>
      <c r="E21" t="s">
        <v>0</v>
      </c>
      <c r="F21" t="s">
        <v>18</v>
      </c>
      <c r="G21" t="s">
        <v>19</v>
      </c>
      <c r="H21" t="s">
        <v>122</v>
      </c>
      <c r="I21">
        <v>0.23810000000000001</v>
      </c>
      <c r="J21" s="81">
        <f>IF(ISBLANK($I21),"",$I21*2.2046)</f>
        <v>0.52491525999999999</v>
      </c>
      <c r="K21" s="81">
        <f>D21*I21</f>
        <v>0.23810000000000001</v>
      </c>
      <c r="L21" s="81">
        <f>IF(ISBLANK($K21),"",$I21*2.2046)</f>
        <v>0.52491525999999999</v>
      </c>
      <c r="M21" s="3">
        <v>149</v>
      </c>
      <c r="N21" t="s">
        <v>66</v>
      </c>
    </row>
    <row r="22" spans="1:14" x14ac:dyDescent="0.3">
      <c r="A22" t="s">
        <v>20</v>
      </c>
      <c r="B22" t="s">
        <v>250</v>
      </c>
      <c r="C22" t="s">
        <v>251</v>
      </c>
      <c r="D22">
        <v>1</v>
      </c>
      <c r="E22" t="s">
        <v>0</v>
      </c>
      <c r="F22" t="s">
        <v>18</v>
      </c>
      <c r="G22" t="s">
        <v>19</v>
      </c>
      <c r="H22" t="s">
        <v>122</v>
      </c>
      <c r="I22">
        <v>0.20300000000000001</v>
      </c>
      <c r="J22" s="81">
        <f>IF(ISBLANK($I22),"",$I22*2.2046)</f>
        <v>0.44753380000000004</v>
      </c>
      <c r="K22" s="81">
        <f>D22*I22</f>
        <v>0.20300000000000001</v>
      </c>
      <c r="L22" s="81">
        <f>IF(ISBLANK($K22),"",$I22*2.2046)</f>
        <v>0.44753380000000004</v>
      </c>
      <c r="M22" s="3">
        <v>38.68</v>
      </c>
      <c r="N22" t="s">
        <v>36</v>
      </c>
    </row>
    <row r="23" spans="1:14" x14ac:dyDescent="0.3">
      <c r="A23" t="s">
        <v>20</v>
      </c>
      <c r="B23" t="s">
        <v>51</v>
      </c>
      <c r="C23" t="s">
        <v>79</v>
      </c>
      <c r="D23">
        <v>1</v>
      </c>
      <c r="E23" t="s">
        <v>0</v>
      </c>
      <c r="F23" t="s">
        <v>18</v>
      </c>
      <c r="G23" t="s">
        <v>19</v>
      </c>
      <c r="H23" t="s">
        <v>122</v>
      </c>
      <c r="I23">
        <v>4.5999999999999999E-2</v>
      </c>
      <c r="J23" s="81">
        <f>IF(ISBLANK($I23),"",$I23*2.2046)</f>
        <v>0.1014116</v>
      </c>
      <c r="K23" s="81">
        <f>D23*I23</f>
        <v>4.5999999999999999E-2</v>
      </c>
      <c r="L23" s="81">
        <f>IF(ISBLANK($K23),"",$I23*2.2046)</f>
        <v>0.1014116</v>
      </c>
      <c r="M23" s="3">
        <v>22.95</v>
      </c>
      <c r="N23" t="s">
        <v>35</v>
      </c>
    </row>
    <row r="24" spans="1:14" x14ac:dyDescent="0.3">
      <c r="A24" t="s">
        <v>20</v>
      </c>
      <c r="B24" t="s">
        <v>105</v>
      </c>
      <c r="C24" t="s">
        <v>106</v>
      </c>
      <c r="D24">
        <v>1</v>
      </c>
      <c r="E24" t="s">
        <v>0</v>
      </c>
      <c r="F24" t="s">
        <v>18</v>
      </c>
      <c r="G24" t="s">
        <v>19</v>
      </c>
      <c r="H24" t="s">
        <v>122</v>
      </c>
      <c r="I24">
        <v>0.16900000000000001</v>
      </c>
      <c r="J24" s="81">
        <f>IF(ISBLANK($I24),"",$I24*2.2046)</f>
        <v>0.37257740000000006</v>
      </c>
      <c r="K24" s="81">
        <f>D24*I24</f>
        <v>0.16900000000000001</v>
      </c>
      <c r="L24" s="81">
        <f>IF(ISBLANK($K24),"",$I24*2.2046)</f>
        <v>0.37257740000000006</v>
      </c>
      <c r="M24" s="3">
        <v>57.7</v>
      </c>
      <c r="N24" t="s">
        <v>107</v>
      </c>
    </row>
    <row r="25" spans="1:14" x14ac:dyDescent="0.3">
      <c r="A25" t="s">
        <v>20</v>
      </c>
      <c r="B25" t="s">
        <v>64</v>
      </c>
      <c r="C25" t="s">
        <v>65</v>
      </c>
      <c r="D25">
        <v>1</v>
      </c>
      <c r="E25" t="s">
        <v>0</v>
      </c>
      <c r="F25" t="s">
        <v>18</v>
      </c>
      <c r="G25" t="s">
        <v>19</v>
      </c>
      <c r="H25" t="s">
        <v>122</v>
      </c>
      <c r="I25">
        <v>0.153</v>
      </c>
      <c r="J25" s="81">
        <f>IF(ISBLANK($I25),"",$I25*2.2046)</f>
        <v>0.33730379999999999</v>
      </c>
      <c r="K25" s="81">
        <f>D25*I25</f>
        <v>0.153</v>
      </c>
      <c r="L25" s="81">
        <f>IF(ISBLANK($K25),"",$I25*2.2046)</f>
        <v>0.33730379999999999</v>
      </c>
      <c r="M25" s="3">
        <v>195</v>
      </c>
      <c r="N25" t="s">
        <v>66</v>
      </c>
    </row>
    <row r="26" spans="1:14" x14ac:dyDescent="0.3">
      <c r="A26" t="s">
        <v>20</v>
      </c>
      <c r="B26" t="s">
        <v>72</v>
      </c>
      <c r="C26" t="s">
        <v>71</v>
      </c>
      <c r="D26">
        <v>1</v>
      </c>
      <c r="E26" t="s">
        <v>0</v>
      </c>
      <c r="F26" t="s">
        <v>18</v>
      </c>
      <c r="G26" t="s">
        <v>19</v>
      </c>
      <c r="H26" t="s">
        <v>123</v>
      </c>
      <c r="I26">
        <v>0.182</v>
      </c>
      <c r="J26" s="81">
        <f>IF(ISBLANK($I26),"",$I26*2.2046)</f>
        <v>0.40123720000000002</v>
      </c>
      <c r="K26" s="81">
        <f>D26*I26</f>
        <v>0.182</v>
      </c>
      <c r="L26" s="81">
        <f>IF(ISBLANK($K26),"",$I26*2.2046)</f>
        <v>0.40123720000000002</v>
      </c>
      <c r="M26" s="3">
        <v>97.47</v>
      </c>
      <c r="N26" t="s">
        <v>36</v>
      </c>
    </row>
    <row r="27" spans="1:14" x14ac:dyDescent="0.3">
      <c r="A27" t="s">
        <v>20</v>
      </c>
      <c r="B27" t="s">
        <v>59</v>
      </c>
      <c r="C27" t="s">
        <v>60</v>
      </c>
      <c r="D27">
        <v>1</v>
      </c>
      <c r="E27" t="s">
        <v>0</v>
      </c>
      <c r="F27" t="s">
        <v>18</v>
      </c>
      <c r="G27" t="s">
        <v>19</v>
      </c>
      <c r="H27" t="s">
        <v>122</v>
      </c>
      <c r="I27">
        <v>6.8000000000000005E-2</v>
      </c>
      <c r="J27" s="81">
        <f>IF(ISBLANK($I27),"",$I27*2.2046)</f>
        <v>0.14991280000000001</v>
      </c>
      <c r="K27" s="81">
        <f>D27*I27</f>
        <v>6.8000000000000005E-2</v>
      </c>
      <c r="L27" s="81">
        <f>IF(ISBLANK($K27),"",$I27*2.2046)</f>
        <v>0.14991280000000001</v>
      </c>
      <c r="M27" s="3">
        <v>23.9</v>
      </c>
      <c r="N27" t="s">
        <v>36</v>
      </c>
    </row>
    <row r="28" spans="1:14" x14ac:dyDescent="0.3">
      <c r="A28" t="s">
        <v>20</v>
      </c>
      <c r="B28" t="s">
        <v>59</v>
      </c>
      <c r="C28" t="s">
        <v>77</v>
      </c>
      <c r="D28">
        <v>1</v>
      </c>
      <c r="E28" t="s">
        <v>0</v>
      </c>
      <c r="F28" t="s">
        <v>18</v>
      </c>
      <c r="G28" t="s">
        <v>19</v>
      </c>
      <c r="H28" t="s">
        <v>123</v>
      </c>
      <c r="I28">
        <v>0.15</v>
      </c>
      <c r="J28" s="81">
        <f>IF(ISBLANK($I28),"",$I28*2.2046)</f>
        <v>0.33068999999999998</v>
      </c>
      <c r="K28" s="81">
        <f>D28*I28</f>
        <v>0.15</v>
      </c>
      <c r="L28" s="81">
        <f>IF(ISBLANK($K28),"",$I28*2.2046)</f>
        <v>0.33068999999999998</v>
      </c>
      <c r="M28" s="3">
        <v>28.62</v>
      </c>
      <c r="N28" t="s">
        <v>76</v>
      </c>
    </row>
    <row r="29" spans="1:14" x14ac:dyDescent="0.3">
      <c r="A29" t="s">
        <v>20</v>
      </c>
      <c r="B29" t="s">
        <v>59</v>
      </c>
      <c r="C29" t="s">
        <v>244</v>
      </c>
      <c r="D29">
        <v>1</v>
      </c>
      <c r="E29" t="s">
        <v>0</v>
      </c>
      <c r="F29" t="s">
        <v>18</v>
      </c>
      <c r="G29" t="s">
        <v>19</v>
      </c>
      <c r="H29" t="s">
        <v>122</v>
      </c>
      <c r="I29">
        <v>7.8E-2</v>
      </c>
      <c r="J29" s="81">
        <f>IF(ISBLANK($I29),"",$I29*2.2046)</f>
        <v>0.17195879999999999</v>
      </c>
      <c r="K29" s="81">
        <f>D29*I29</f>
        <v>7.8E-2</v>
      </c>
      <c r="L29" s="81">
        <f>IF(ISBLANK($K29),"",$I29*2.2046)</f>
        <v>0.17195879999999999</v>
      </c>
      <c r="M29" s="3">
        <v>20</v>
      </c>
      <c r="N29" t="s">
        <v>86</v>
      </c>
    </row>
    <row r="30" spans="1:14" x14ac:dyDescent="0.3">
      <c r="A30" t="s">
        <v>20</v>
      </c>
      <c r="B30" t="s">
        <v>59</v>
      </c>
      <c r="C30" t="s">
        <v>246</v>
      </c>
      <c r="D30">
        <v>1</v>
      </c>
      <c r="E30" t="s">
        <v>0</v>
      </c>
      <c r="F30" t="s">
        <v>18</v>
      </c>
      <c r="H30" t="s">
        <v>122</v>
      </c>
      <c r="I30">
        <v>0.04</v>
      </c>
      <c r="J30" s="81"/>
      <c r="K30" s="81">
        <f>D30*I30</f>
        <v>0.04</v>
      </c>
      <c r="L30" s="81">
        <f>IF(ISBLANK($K30),"",$I30*2.2046)</f>
        <v>8.8184000000000012E-2</v>
      </c>
      <c r="M30" s="3">
        <v>18</v>
      </c>
      <c r="N30" t="s">
        <v>86</v>
      </c>
    </row>
    <row r="31" spans="1:14" x14ac:dyDescent="0.3">
      <c r="A31" t="s">
        <v>20</v>
      </c>
      <c r="B31" t="s">
        <v>59</v>
      </c>
      <c r="C31" t="s">
        <v>247</v>
      </c>
      <c r="D31">
        <v>1</v>
      </c>
      <c r="E31" t="s">
        <v>0</v>
      </c>
      <c r="G31" t="s">
        <v>19</v>
      </c>
      <c r="H31" t="s">
        <v>123</v>
      </c>
      <c r="I31">
        <v>0.127</v>
      </c>
      <c r="J31" s="81"/>
      <c r="K31" s="81">
        <f>D31*I31</f>
        <v>0.127</v>
      </c>
      <c r="L31" s="81">
        <f>IF(ISBLANK($K31),"",$I31*2.2046)</f>
        <v>0.27998420000000002</v>
      </c>
      <c r="M31" s="3">
        <v>30</v>
      </c>
      <c r="N31" t="s">
        <v>86</v>
      </c>
    </row>
    <row r="32" spans="1:14" x14ac:dyDescent="0.3">
      <c r="A32" t="s">
        <v>20</v>
      </c>
      <c r="B32" t="s">
        <v>59</v>
      </c>
      <c r="C32" t="s">
        <v>248</v>
      </c>
      <c r="D32">
        <v>1</v>
      </c>
      <c r="E32" t="s">
        <v>0</v>
      </c>
      <c r="F32" t="s">
        <v>18</v>
      </c>
      <c r="G32" t="s">
        <v>19</v>
      </c>
      <c r="H32" t="s">
        <v>123</v>
      </c>
      <c r="I32">
        <v>5.3999999999999999E-2</v>
      </c>
      <c r="J32" s="81"/>
      <c r="K32" s="81">
        <f>D32*I32</f>
        <v>5.3999999999999999E-2</v>
      </c>
      <c r="L32" s="81">
        <f>IF(ISBLANK($K32),"",$I32*2.2046)</f>
        <v>0.1190484</v>
      </c>
      <c r="M32" s="3">
        <v>20</v>
      </c>
      <c r="N32" t="s">
        <v>86</v>
      </c>
    </row>
    <row r="33" spans="1:14" x14ac:dyDescent="0.3">
      <c r="A33" t="s">
        <v>20</v>
      </c>
      <c r="B33" t="s">
        <v>59</v>
      </c>
      <c r="C33" t="s">
        <v>60</v>
      </c>
      <c r="D33">
        <v>1</v>
      </c>
      <c r="E33" t="s">
        <v>0</v>
      </c>
      <c r="F33" t="s">
        <v>18</v>
      </c>
      <c r="G33" t="s">
        <v>19</v>
      </c>
      <c r="H33" t="s">
        <v>123</v>
      </c>
      <c r="I33">
        <v>6.8000000000000005E-2</v>
      </c>
      <c r="J33" s="81">
        <f>IF(ISBLANK($I33),"",$I33*2.2046)</f>
        <v>0.14991280000000001</v>
      </c>
      <c r="K33" s="81">
        <f>D33*I33</f>
        <v>6.8000000000000005E-2</v>
      </c>
      <c r="L33" s="81">
        <f>IF(ISBLANK($K33),"",$I33*2.2046)</f>
        <v>0.14991280000000001</v>
      </c>
      <c r="M33" s="3">
        <v>23.9</v>
      </c>
      <c r="N33" t="s">
        <v>36</v>
      </c>
    </row>
    <row r="34" spans="1:14" x14ac:dyDescent="0.3">
      <c r="A34" t="s">
        <v>20</v>
      </c>
      <c r="B34" t="s">
        <v>61</v>
      </c>
      <c r="C34" t="s">
        <v>62</v>
      </c>
      <c r="D34">
        <v>2</v>
      </c>
      <c r="E34" t="s">
        <v>0</v>
      </c>
      <c r="F34" t="s">
        <v>18</v>
      </c>
      <c r="G34" t="s">
        <v>19</v>
      </c>
      <c r="H34" t="s">
        <v>122</v>
      </c>
      <c r="I34">
        <v>7.4999999999999997E-2</v>
      </c>
      <c r="J34" s="81">
        <f>IF(ISBLANK($I34),"",$I34*2.2046)</f>
        <v>0.16534499999999999</v>
      </c>
      <c r="K34" s="81">
        <f>D34*I34</f>
        <v>0.15</v>
      </c>
      <c r="L34" s="81">
        <f>IF(ISBLANK($K34),"",$I34*2.2046)</f>
        <v>0.16534499999999999</v>
      </c>
      <c r="M34" s="3">
        <v>25.97</v>
      </c>
      <c r="N34" t="s">
        <v>36</v>
      </c>
    </row>
    <row r="35" spans="1:14" x14ac:dyDescent="0.3">
      <c r="A35" t="s">
        <v>20</v>
      </c>
      <c r="B35" t="s">
        <v>80</v>
      </c>
      <c r="C35" t="s">
        <v>84</v>
      </c>
      <c r="D35">
        <v>1</v>
      </c>
      <c r="E35" t="s">
        <v>0</v>
      </c>
      <c r="F35" t="s">
        <v>18</v>
      </c>
      <c r="G35" t="s">
        <v>19</v>
      </c>
      <c r="H35" t="s">
        <v>122</v>
      </c>
      <c r="I35">
        <v>5.8119999999999998E-2</v>
      </c>
      <c r="J35" s="81">
        <f>IF(ISBLANK($I35),"",$I35*2.2046)</f>
        <v>0.128131352</v>
      </c>
      <c r="K35" s="81">
        <f>D35*I35</f>
        <v>5.8119999999999998E-2</v>
      </c>
      <c r="L35" s="81">
        <f>IF(ISBLANK($K35),"",$I35*2.2046)</f>
        <v>0.128131352</v>
      </c>
      <c r="M35" s="3">
        <v>111.09</v>
      </c>
      <c r="N35" t="s">
        <v>85</v>
      </c>
    </row>
    <row r="36" spans="1:14" x14ac:dyDescent="0.3">
      <c r="A36" t="s">
        <v>20</v>
      </c>
      <c r="B36" t="s">
        <v>53</v>
      </c>
      <c r="C36" t="s">
        <v>52</v>
      </c>
      <c r="D36">
        <v>1</v>
      </c>
      <c r="E36" t="s">
        <v>1</v>
      </c>
      <c r="G36" t="s">
        <v>19</v>
      </c>
      <c r="H36" t="s">
        <v>122</v>
      </c>
      <c r="I36">
        <v>4.4999999999999998E-2</v>
      </c>
      <c r="J36" s="81">
        <f>IF(ISBLANK($I36),"",$I36*2.2046)</f>
        <v>9.9207000000000004E-2</v>
      </c>
      <c r="K36" s="81">
        <f>D36*I36</f>
        <v>4.4999999999999998E-2</v>
      </c>
      <c r="L36" s="81">
        <f>IF(ISBLANK($K36),"",$I36*2.2046)</f>
        <v>9.9207000000000004E-2</v>
      </c>
      <c r="M36" s="3">
        <v>21.37</v>
      </c>
      <c r="N36" t="s">
        <v>54</v>
      </c>
    </row>
    <row r="37" spans="1:14" x14ac:dyDescent="0.3">
      <c r="A37" t="s">
        <v>20</v>
      </c>
      <c r="B37" t="s">
        <v>55</v>
      </c>
      <c r="C37" t="s">
        <v>56</v>
      </c>
      <c r="D37">
        <v>1</v>
      </c>
      <c r="E37" t="s">
        <v>1</v>
      </c>
      <c r="F37" t="s">
        <v>18</v>
      </c>
      <c r="G37" t="s">
        <v>19</v>
      </c>
      <c r="H37" t="s">
        <v>122</v>
      </c>
      <c r="I37">
        <v>4.7E-2</v>
      </c>
      <c r="J37" s="81">
        <f>IF(ISBLANK($I37),"",$I37*2.2046)</f>
        <v>0.10361620000000001</v>
      </c>
      <c r="K37" s="81">
        <f>D37*I37</f>
        <v>4.7E-2</v>
      </c>
      <c r="L37" s="81">
        <f>IF(ISBLANK($K37),"",$I37*2.2046)</f>
        <v>0.10361620000000001</v>
      </c>
      <c r="M37" s="3">
        <v>19.97</v>
      </c>
      <c r="N37" t="s">
        <v>54</v>
      </c>
    </row>
    <row r="38" spans="1:14" x14ac:dyDescent="0.3">
      <c r="A38" t="s">
        <v>20</v>
      </c>
      <c r="B38" t="s">
        <v>111</v>
      </c>
      <c r="C38" t="s">
        <v>112</v>
      </c>
      <c r="D38">
        <v>1</v>
      </c>
      <c r="E38" t="s">
        <v>1</v>
      </c>
      <c r="F38" t="s">
        <v>18</v>
      </c>
      <c r="G38" t="s">
        <v>19</v>
      </c>
      <c r="H38" t="s">
        <v>122</v>
      </c>
      <c r="I38">
        <v>0.10299999999999999</v>
      </c>
      <c r="J38" s="81">
        <f>IF(ISBLANK($I38),"",$I38*2.2046)</f>
        <v>0.22707379999999999</v>
      </c>
      <c r="K38" s="81">
        <f>D38*I38</f>
        <v>0.10299999999999999</v>
      </c>
      <c r="L38" s="81">
        <f>IF(ISBLANK($K38),"",$I38*2.2046)</f>
        <v>0.22707379999999999</v>
      </c>
      <c r="M38" s="3">
        <v>25</v>
      </c>
      <c r="N38" t="s">
        <v>113</v>
      </c>
    </row>
    <row r="39" spans="1:14" x14ac:dyDescent="0.3">
      <c r="A39" t="s">
        <v>20</v>
      </c>
      <c r="B39" t="s">
        <v>111</v>
      </c>
      <c r="C39" t="s">
        <v>115</v>
      </c>
      <c r="D39">
        <v>1</v>
      </c>
      <c r="E39" t="s">
        <v>1</v>
      </c>
      <c r="F39" t="s">
        <v>18</v>
      </c>
      <c r="G39" t="s">
        <v>19</v>
      </c>
      <c r="H39" t="s">
        <v>123</v>
      </c>
      <c r="I39">
        <v>3.6999999999999998E-2</v>
      </c>
      <c r="J39" s="81">
        <f>IF(ISBLANK($I39),"",$I39*2.2046)</f>
        <v>8.1570199999999995E-2</v>
      </c>
      <c r="K39" s="81">
        <f>D39*I39</f>
        <v>3.6999999999999998E-2</v>
      </c>
      <c r="L39" s="81">
        <f>IF(ISBLANK($K39),"",$I39*2.2046)</f>
        <v>8.1570199999999995E-2</v>
      </c>
      <c r="M39" s="3">
        <v>18.649999999999999</v>
      </c>
      <c r="N39" t="s">
        <v>114</v>
      </c>
    </row>
    <row r="40" spans="1:14" x14ac:dyDescent="0.3">
      <c r="A40" t="s">
        <v>20</v>
      </c>
      <c r="B40" t="s">
        <v>116</v>
      </c>
      <c r="C40" t="s">
        <v>117</v>
      </c>
      <c r="D40">
        <v>1</v>
      </c>
      <c r="E40" t="s">
        <v>1</v>
      </c>
      <c r="F40" t="s">
        <v>18</v>
      </c>
      <c r="G40" t="s">
        <v>19</v>
      </c>
      <c r="H40" t="s">
        <v>123</v>
      </c>
      <c r="I40">
        <v>0.20399999999999999</v>
      </c>
      <c r="J40" s="81">
        <f>IF(ISBLANK($I40),"",$I40*2.2046)</f>
        <v>0.44973839999999998</v>
      </c>
      <c r="K40" s="81">
        <f>D40*I40</f>
        <v>0.20399999999999999</v>
      </c>
      <c r="L40" s="81">
        <f>IF(ISBLANK($K40),"",$I40*2.2046)</f>
        <v>0.44973839999999998</v>
      </c>
      <c r="M40" s="3">
        <v>29.99</v>
      </c>
      <c r="N40" t="s">
        <v>118</v>
      </c>
    </row>
    <row r="41" spans="1:14" x14ac:dyDescent="0.3">
      <c r="A41" t="s">
        <v>20</v>
      </c>
      <c r="B41" t="s">
        <v>116</v>
      </c>
      <c r="C41" t="s">
        <v>119</v>
      </c>
      <c r="D41">
        <v>1</v>
      </c>
      <c r="E41" t="s">
        <v>1</v>
      </c>
      <c r="F41" t="s">
        <v>18</v>
      </c>
      <c r="G41" t="s">
        <v>19</v>
      </c>
      <c r="H41" t="s">
        <v>122</v>
      </c>
      <c r="I41">
        <v>0.14099999999999999</v>
      </c>
      <c r="J41" s="81">
        <f>IF(ISBLANK($I41),"",$I41*2.2046)</f>
        <v>0.31084859999999997</v>
      </c>
      <c r="K41" s="81">
        <f>D41*I41</f>
        <v>0.14099999999999999</v>
      </c>
      <c r="L41" s="81">
        <f>IF(ISBLANK($K41),"",$I41*2.2046)</f>
        <v>0.31084859999999997</v>
      </c>
      <c r="M41" s="3">
        <v>103.67</v>
      </c>
      <c r="N41" t="s">
        <v>120</v>
      </c>
    </row>
    <row r="42" spans="1:14" x14ac:dyDescent="0.3">
      <c r="A42" t="s">
        <v>20</v>
      </c>
      <c r="B42" t="s">
        <v>249</v>
      </c>
      <c r="C42" t="s">
        <v>254</v>
      </c>
      <c r="D42">
        <v>1</v>
      </c>
      <c r="E42" t="s">
        <v>1</v>
      </c>
      <c r="G42" t="s">
        <v>19</v>
      </c>
      <c r="H42" t="s">
        <v>122</v>
      </c>
      <c r="I42">
        <v>0.14499999999999999</v>
      </c>
      <c r="J42" s="81">
        <f>IF(ISBLANK($I42),"",$I42*2.2046)</f>
        <v>0.31966699999999998</v>
      </c>
      <c r="K42" s="81">
        <f>D42*I42</f>
        <v>0.14499999999999999</v>
      </c>
      <c r="L42" s="81">
        <f>IF(ISBLANK($K42),"",$I42*2.2046)</f>
        <v>0.31966699999999998</v>
      </c>
      <c r="M42" s="3">
        <v>62.96</v>
      </c>
      <c r="N42" t="s">
        <v>255</v>
      </c>
    </row>
    <row r="43" spans="1:14" x14ac:dyDescent="0.3">
      <c r="A43" t="s">
        <v>20</v>
      </c>
      <c r="B43" t="s">
        <v>249</v>
      </c>
      <c r="C43" t="s">
        <v>252</v>
      </c>
      <c r="D43">
        <v>1</v>
      </c>
      <c r="E43" t="s">
        <v>1</v>
      </c>
      <c r="F43" t="s">
        <v>18</v>
      </c>
      <c r="G43" t="s">
        <v>19</v>
      </c>
      <c r="H43" t="s">
        <v>123</v>
      </c>
      <c r="I43">
        <v>0.16500000000000001</v>
      </c>
      <c r="J43" s="81">
        <f>IF(ISBLANK($I43),"",$I43*2.2046)</f>
        <v>0.36375900000000005</v>
      </c>
      <c r="K43" s="81">
        <f>D43*I43</f>
        <v>0.16500000000000001</v>
      </c>
      <c r="L43" s="81">
        <f>IF(ISBLANK($K43),"",$I43*2.2046)</f>
        <v>0.36375900000000005</v>
      </c>
      <c r="M43" s="3">
        <v>34.380000000000003</v>
      </c>
      <c r="N43" t="s">
        <v>36</v>
      </c>
    </row>
    <row r="44" spans="1:14" x14ac:dyDescent="0.3">
      <c r="A44" t="s">
        <v>20</v>
      </c>
      <c r="B44" t="s">
        <v>250</v>
      </c>
      <c r="C44" t="s">
        <v>253</v>
      </c>
      <c r="D44">
        <v>1</v>
      </c>
      <c r="E44" t="s">
        <v>1</v>
      </c>
      <c r="F44" t="s">
        <v>18</v>
      </c>
      <c r="G44" t="s">
        <v>19</v>
      </c>
      <c r="H44" t="s">
        <v>122</v>
      </c>
      <c r="I44">
        <v>0.17</v>
      </c>
      <c r="J44" s="81">
        <f>IF(ISBLANK($I44),"",$I44*2.2046)</f>
        <v>0.37478200000000006</v>
      </c>
      <c r="K44" s="81">
        <f>D44*I44</f>
        <v>0.17</v>
      </c>
      <c r="L44" s="81">
        <f>IF(ISBLANK($K44),"",$I44*2.2046)</f>
        <v>0.37478200000000006</v>
      </c>
      <c r="M44" s="3">
        <v>62.96</v>
      </c>
      <c r="N44" t="s">
        <v>255</v>
      </c>
    </row>
    <row r="45" spans="1:14" x14ac:dyDescent="0.3">
      <c r="A45" t="s">
        <v>20</v>
      </c>
      <c r="B45" t="s">
        <v>73</v>
      </c>
      <c r="C45" t="s">
        <v>74</v>
      </c>
      <c r="D45">
        <v>1</v>
      </c>
      <c r="E45" t="s">
        <v>1</v>
      </c>
      <c r="G45" t="s">
        <v>19</v>
      </c>
      <c r="H45" t="s">
        <v>122</v>
      </c>
      <c r="I45">
        <v>0.114</v>
      </c>
      <c r="J45" s="81">
        <f>IF(ISBLANK($I45),"",$I45*2.2046)</f>
        <v>0.2513244</v>
      </c>
      <c r="K45" s="81">
        <f>D45*I45</f>
        <v>0.114</v>
      </c>
      <c r="L45" s="81">
        <f>IF(ISBLANK($K45),"",$I45*2.2046)</f>
        <v>0.2513244</v>
      </c>
      <c r="M45" s="3">
        <v>76.14</v>
      </c>
      <c r="N45" t="s">
        <v>75</v>
      </c>
    </row>
    <row r="46" spans="1:14" x14ac:dyDescent="0.3">
      <c r="A46" t="s">
        <v>20</v>
      </c>
      <c r="B46" t="s">
        <v>57</v>
      </c>
      <c r="C46" t="s">
        <v>58</v>
      </c>
      <c r="D46">
        <v>1</v>
      </c>
      <c r="E46" t="s">
        <v>1</v>
      </c>
      <c r="F46" t="s">
        <v>18</v>
      </c>
      <c r="G46" t="s">
        <v>19</v>
      </c>
      <c r="H46" t="s">
        <v>122</v>
      </c>
      <c r="I46">
        <v>0.13700000000000001</v>
      </c>
      <c r="J46" s="81">
        <f>IF(ISBLANK($I46),"",$I46*2.2046)</f>
        <v>0.30203020000000003</v>
      </c>
      <c r="K46" s="81">
        <f>D46*I46</f>
        <v>0.13700000000000001</v>
      </c>
      <c r="L46" s="81">
        <f>IF(ISBLANK($K46),"",$I46*2.2046)</f>
        <v>0.30203020000000003</v>
      </c>
      <c r="M46" s="3">
        <v>56.96</v>
      </c>
      <c r="N46" t="s">
        <v>36</v>
      </c>
    </row>
    <row r="47" spans="1:14" x14ac:dyDescent="0.3">
      <c r="A47" t="s">
        <v>20</v>
      </c>
      <c r="B47" t="s">
        <v>108</v>
      </c>
      <c r="C47" t="s">
        <v>109</v>
      </c>
      <c r="D47">
        <v>1</v>
      </c>
      <c r="E47" t="s">
        <v>1</v>
      </c>
      <c r="F47" t="s">
        <v>18</v>
      </c>
      <c r="G47" t="s">
        <v>19</v>
      </c>
      <c r="H47" t="s">
        <v>122</v>
      </c>
      <c r="I47">
        <v>0.65300000000000002</v>
      </c>
      <c r="J47" s="81">
        <f>IF(ISBLANK($I47),"",$I47*2.2046)</f>
        <v>1.4396038000000002</v>
      </c>
      <c r="K47" s="81">
        <f>D47*I47</f>
        <v>0.65300000000000002</v>
      </c>
      <c r="L47" s="81">
        <f>IF(ISBLANK($K47),"",$I47*2.2046)</f>
        <v>1.4396038000000002</v>
      </c>
      <c r="M47" s="3">
        <v>86.5</v>
      </c>
      <c r="N47" t="s">
        <v>110</v>
      </c>
    </row>
    <row r="48" spans="1:14" x14ac:dyDescent="0.3">
      <c r="A48" t="s">
        <v>20</v>
      </c>
      <c r="B48" t="s">
        <v>332</v>
      </c>
      <c r="C48" s="4" t="s">
        <v>333</v>
      </c>
      <c r="D48">
        <v>1</v>
      </c>
      <c r="E48" t="s">
        <v>1</v>
      </c>
      <c r="F48" t="s">
        <v>18</v>
      </c>
      <c r="H48" t="s">
        <v>122</v>
      </c>
      <c r="I48">
        <v>9.8000000000000004E-2</v>
      </c>
      <c r="J48" s="81">
        <f>IF(ISBLANK($I48),"",$I48*2.2046)</f>
        <v>0.21605080000000002</v>
      </c>
      <c r="K48" s="81">
        <f>D48*I48</f>
        <v>9.8000000000000004E-2</v>
      </c>
      <c r="L48" s="81">
        <f>IF(ISBLANK($K48),"",$I48*2.2046)</f>
        <v>0.21605080000000002</v>
      </c>
      <c r="M48" s="3">
        <v>60</v>
      </c>
      <c r="N48" t="s">
        <v>86</v>
      </c>
    </row>
    <row r="49" spans="1:14" x14ac:dyDescent="0.3">
      <c r="A49" t="s">
        <v>20</v>
      </c>
      <c r="B49" t="s">
        <v>59</v>
      </c>
      <c r="C49" t="s">
        <v>78</v>
      </c>
      <c r="D49">
        <v>1</v>
      </c>
      <c r="E49" t="s">
        <v>1</v>
      </c>
      <c r="G49" t="s">
        <v>19</v>
      </c>
      <c r="H49" t="s">
        <v>122</v>
      </c>
      <c r="I49">
        <v>0.1</v>
      </c>
      <c r="J49" s="81">
        <f>IF(ISBLANK($I49),"",$I49*2.2046)</f>
        <v>0.22046000000000002</v>
      </c>
      <c r="K49" s="81">
        <f>D49*I49</f>
        <v>0.1</v>
      </c>
      <c r="L49" s="81">
        <f>IF(ISBLANK($K49),"",$I49*2.2046)</f>
        <v>0.22046000000000002</v>
      </c>
      <c r="M49" s="3">
        <v>23.22</v>
      </c>
      <c r="N49" t="s">
        <v>76</v>
      </c>
    </row>
    <row r="50" spans="1:14" x14ac:dyDescent="0.3">
      <c r="A50" t="s">
        <v>20</v>
      </c>
      <c r="B50" t="s">
        <v>59</v>
      </c>
      <c r="C50" t="s">
        <v>245</v>
      </c>
      <c r="D50">
        <v>1</v>
      </c>
      <c r="E50" t="s">
        <v>1</v>
      </c>
      <c r="F50" t="s">
        <v>18</v>
      </c>
      <c r="H50" t="s">
        <v>122</v>
      </c>
      <c r="I50">
        <v>5.3999999999999999E-2</v>
      </c>
      <c r="J50" s="81"/>
      <c r="K50" s="81">
        <f>D50*I50</f>
        <v>5.3999999999999999E-2</v>
      </c>
      <c r="L50" s="81">
        <f>IF(ISBLANK($K50),"",$I50*2.2046)</f>
        <v>0.1190484</v>
      </c>
      <c r="M50" s="3">
        <v>18</v>
      </c>
      <c r="N50" t="s">
        <v>86</v>
      </c>
    </row>
    <row r="51" spans="1:14" x14ac:dyDescent="0.3">
      <c r="A51" t="s">
        <v>20</v>
      </c>
      <c r="B51" t="s">
        <v>81</v>
      </c>
      <c r="C51" t="s">
        <v>82</v>
      </c>
      <c r="D51">
        <v>1</v>
      </c>
      <c r="E51" t="s">
        <v>1</v>
      </c>
      <c r="F51" t="s">
        <v>18</v>
      </c>
      <c r="G51" t="s">
        <v>19</v>
      </c>
      <c r="H51" t="s">
        <v>122</v>
      </c>
      <c r="I51">
        <v>0.16</v>
      </c>
      <c r="J51" s="81">
        <f>IF(ISBLANK($I51),"",$I51*2.2046)</f>
        <v>0.35273600000000005</v>
      </c>
      <c r="K51" s="81">
        <f>D51*I51</f>
        <v>0.16</v>
      </c>
      <c r="L51" s="81">
        <f>IF(ISBLANK($K51),"",$I51*2.2046)</f>
        <v>0.35273600000000005</v>
      </c>
      <c r="M51" s="3">
        <v>66.92</v>
      </c>
      <c r="N51" t="s">
        <v>83</v>
      </c>
    </row>
    <row r="52" spans="1:14" x14ac:dyDescent="0.3">
      <c r="A52" t="s">
        <v>20</v>
      </c>
      <c r="B52" t="s">
        <v>61</v>
      </c>
      <c r="C52" t="s">
        <v>63</v>
      </c>
      <c r="D52">
        <v>1</v>
      </c>
      <c r="E52" t="s">
        <v>1</v>
      </c>
      <c r="F52" t="s">
        <v>18</v>
      </c>
      <c r="G52" t="s">
        <v>19</v>
      </c>
      <c r="H52" t="s">
        <v>122</v>
      </c>
      <c r="I52">
        <v>7.2999999999999995E-2</v>
      </c>
      <c r="J52" s="81">
        <f>IF(ISBLANK($I52),"",$I52*2.2046)</f>
        <v>0.16093579999999999</v>
      </c>
      <c r="K52" s="81">
        <f>D52*I52</f>
        <v>7.2999999999999995E-2</v>
      </c>
      <c r="L52" s="81">
        <f>IF(ISBLANK($K52),"",$I52*2.2046)</f>
        <v>0.16093579999999999</v>
      </c>
      <c r="M52" s="3">
        <v>23.97</v>
      </c>
      <c r="N52" t="s">
        <v>36</v>
      </c>
    </row>
    <row r="53" spans="1:14" x14ac:dyDescent="0.3">
      <c r="A53" t="s">
        <v>20</v>
      </c>
      <c r="B53" s="92" t="s">
        <v>172</v>
      </c>
      <c r="C53" t="s">
        <v>173</v>
      </c>
      <c r="D53">
        <v>5</v>
      </c>
      <c r="E53" t="s">
        <v>7</v>
      </c>
      <c r="F53" t="s">
        <v>18</v>
      </c>
      <c r="G53" t="s">
        <v>19</v>
      </c>
      <c r="H53" t="s">
        <v>122</v>
      </c>
      <c r="I53">
        <v>1</v>
      </c>
      <c r="J53" s="81">
        <f>IF(ISBLANK($I53),"",$I53*2.2046)</f>
        <v>2.2046000000000001</v>
      </c>
      <c r="K53" s="81">
        <f>D53*I53</f>
        <v>5</v>
      </c>
      <c r="L53" s="81">
        <f>IF(ISBLANK($K53),"",$I53*2.2046)</f>
        <v>2.2046000000000001</v>
      </c>
      <c r="M53" s="3">
        <v>0</v>
      </c>
    </row>
    <row r="54" spans="1:14" x14ac:dyDescent="0.3">
      <c r="A54" t="s">
        <v>20</v>
      </c>
      <c r="B54" t="s">
        <v>176</v>
      </c>
      <c r="C54" t="s">
        <v>177</v>
      </c>
      <c r="D54">
        <v>1</v>
      </c>
      <c r="E54" t="s">
        <v>7</v>
      </c>
      <c r="F54" t="s">
        <v>18</v>
      </c>
      <c r="G54" t="s">
        <v>19</v>
      </c>
      <c r="H54" t="s">
        <v>122</v>
      </c>
      <c r="I54">
        <v>0.371</v>
      </c>
      <c r="J54" s="81">
        <f>IF(ISBLANK($I54),"",$I54*2.2046)</f>
        <v>0.81790660000000004</v>
      </c>
      <c r="K54" s="81">
        <f>D54*I54</f>
        <v>0.371</v>
      </c>
      <c r="L54" s="81">
        <f>IF(ISBLANK($K54),"",$I54*2.2046)</f>
        <v>0.81790660000000004</v>
      </c>
      <c r="M54" s="3">
        <v>7</v>
      </c>
      <c r="N54" t="s">
        <v>86</v>
      </c>
    </row>
    <row r="55" spans="1:14" x14ac:dyDescent="0.3">
      <c r="A55" t="s">
        <v>20</v>
      </c>
      <c r="B55" s="92" t="s">
        <v>183</v>
      </c>
      <c r="C55" t="s">
        <v>184</v>
      </c>
      <c r="D55">
        <v>1</v>
      </c>
      <c r="E55" t="s">
        <v>7</v>
      </c>
      <c r="F55" t="s">
        <v>18</v>
      </c>
      <c r="G55" t="s">
        <v>19</v>
      </c>
      <c r="H55" t="s">
        <v>122</v>
      </c>
      <c r="I55">
        <v>2.4E-2</v>
      </c>
      <c r="J55" s="81">
        <f>IF(ISBLANK($I55),"",$I55*2.2046)</f>
        <v>5.2910400000000003E-2</v>
      </c>
      <c r="K55" s="81">
        <f>D55*I55</f>
        <v>2.4E-2</v>
      </c>
      <c r="L55" s="81">
        <f>IF(ISBLANK($K55),"",$I55*2.2046)</f>
        <v>5.2910400000000003E-2</v>
      </c>
      <c r="M55" s="3">
        <v>0</v>
      </c>
    </row>
    <row r="56" spans="1:14" x14ac:dyDescent="0.3">
      <c r="A56" t="s">
        <v>20</v>
      </c>
      <c r="B56" t="s">
        <v>144</v>
      </c>
      <c r="C56" t="s">
        <v>131</v>
      </c>
      <c r="D56">
        <v>1</v>
      </c>
      <c r="E56" t="s">
        <v>7</v>
      </c>
      <c r="F56" t="s">
        <v>18</v>
      </c>
      <c r="G56" t="s">
        <v>19</v>
      </c>
      <c r="H56" t="s">
        <v>122</v>
      </c>
      <c r="I56">
        <v>1.4E-2</v>
      </c>
      <c r="J56" s="81">
        <f>IF(ISBLANK($I56),"",$I56*2.2046)</f>
        <v>3.0864400000000004E-2</v>
      </c>
      <c r="K56" s="81">
        <f>D56*I56</f>
        <v>1.4E-2</v>
      </c>
      <c r="L56" s="81">
        <f>IF(ISBLANK($K56),"",$I56*2.2046)</f>
        <v>3.0864400000000004E-2</v>
      </c>
      <c r="M56" s="3">
        <v>2</v>
      </c>
      <c r="N56" t="s">
        <v>132</v>
      </c>
    </row>
    <row r="57" spans="1:14" x14ac:dyDescent="0.3">
      <c r="A57" t="s">
        <v>20</v>
      </c>
      <c r="B57" t="s">
        <v>144</v>
      </c>
      <c r="C57" t="s">
        <v>133</v>
      </c>
      <c r="D57">
        <v>1</v>
      </c>
      <c r="E57" t="s">
        <v>7</v>
      </c>
      <c r="F57" t="s">
        <v>18</v>
      </c>
      <c r="G57" t="s">
        <v>19</v>
      </c>
      <c r="H57" t="s">
        <v>122</v>
      </c>
      <c r="I57">
        <v>1.2E-2</v>
      </c>
      <c r="J57" s="81">
        <f>IF(ISBLANK($I57),"",$I57*2.2046)</f>
        <v>2.6455200000000002E-2</v>
      </c>
      <c r="K57" s="81">
        <f>D57*I57</f>
        <v>1.2E-2</v>
      </c>
      <c r="L57" s="81">
        <f>IF(ISBLANK($K57),"",$I57*2.2046)</f>
        <v>2.6455200000000002E-2</v>
      </c>
      <c r="M57" s="3">
        <v>0.2</v>
      </c>
      <c r="N57" t="s">
        <v>134</v>
      </c>
    </row>
    <row r="58" spans="1:14" x14ac:dyDescent="0.3">
      <c r="A58" t="s">
        <v>20</v>
      </c>
      <c r="B58" t="s">
        <v>144</v>
      </c>
      <c r="C58" t="s">
        <v>135</v>
      </c>
      <c r="D58">
        <v>1</v>
      </c>
      <c r="E58" t="s">
        <v>7</v>
      </c>
      <c r="F58" t="s">
        <v>18</v>
      </c>
      <c r="G58" t="s">
        <v>19</v>
      </c>
      <c r="H58" t="s">
        <v>122</v>
      </c>
      <c r="I58">
        <v>7.0000000000000007E-2</v>
      </c>
      <c r="J58" s="81">
        <f>IF(ISBLANK($I58),"",$I58*2.2046)</f>
        <v>0.15432200000000001</v>
      </c>
      <c r="K58" s="81">
        <f>D58*I58</f>
        <v>7.0000000000000007E-2</v>
      </c>
      <c r="L58" s="81">
        <f>IF(ISBLANK($K58),"",$I58*2.2046)</f>
        <v>0.15432200000000001</v>
      </c>
      <c r="M58" s="3">
        <v>1.5</v>
      </c>
      <c r="N58" t="s">
        <v>132</v>
      </c>
    </row>
    <row r="59" spans="1:14" x14ac:dyDescent="0.3">
      <c r="A59" t="s">
        <v>20</v>
      </c>
      <c r="B59" t="s">
        <v>144</v>
      </c>
      <c r="C59" t="s">
        <v>187</v>
      </c>
      <c r="D59">
        <v>1</v>
      </c>
      <c r="E59" t="s">
        <v>7</v>
      </c>
      <c r="F59" t="s">
        <v>18</v>
      </c>
      <c r="G59" t="s">
        <v>19</v>
      </c>
      <c r="H59" t="s">
        <v>122</v>
      </c>
      <c r="I59">
        <v>0.09</v>
      </c>
      <c r="J59" s="81">
        <f>IF(ISBLANK($I59),"",$I59*2.2046)</f>
        <v>0.19841400000000001</v>
      </c>
      <c r="K59" s="81">
        <f>D59*I59</f>
        <v>0.09</v>
      </c>
      <c r="L59" s="81">
        <f>IF(ISBLANK($K59),"",$I59*2.2046)</f>
        <v>0.19841400000000001</v>
      </c>
      <c r="M59" s="3">
        <v>0.5</v>
      </c>
      <c r="N59" t="s">
        <v>134</v>
      </c>
    </row>
    <row r="60" spans="1:14" x14ac:dyDescent="0.3">
      <c r="A60" t="s">
        <v>20</v>
      </c>
      <c r="B60" t="s">
        <v>144</v>
      </c>
      <c r="C60" t="s">
        <v>188</v>
      </c>
      <c r="D60">
        <v>1</v>
      </c>
      <c r="E60" t="s">
        <v>7</v>
      </c>
      <c r="F60" t="s">
        <v>18</v>
      </c>
      <c r="G60" t="s">
        <v>19</v>
      </c>
      <c r="H60" t="s">
        <v>122</v>
      </c>
      <c r="I60">
        <v>0.09</v>
      </c>
      <c r="J60" s="81">
        <f>IF(ISBLANK($I60),"",$I60*2.2046)</f>
        <v>0.19841400000000001</v>
      </c>
      <c r="K60" s="81">
        <f>D60*I60</f>
        <v>0.09</v>
      </c>
      <c r="L60" s="81">
        <f>IF(ISBLANK($K60),"",$I60*2.2046)</f>
        <v>0.19841400000000001</v>
      </c>
      <c r="M60" s="3">
        <v>2.5</v>
      </c>
      <c r="N60" t="s">
        <v>171</v>
      </c>
    </row>
    <row r="61" spans="1:14" x14ac:dyDescent="0.3">
      <c r="A61" t="s">
        <v>20</v>
      </c>
      <c r="B61" t="s">
        <v>144</v>
      </c>
      <c r="C61" t="s">
        <v>189</v>
      </c>
      <c r="D61">
        <v>1</v>
      </c>
      <c r="E61" t="s">
        <v>7</v>
      </c>
      <c r="F61" t="s">
        <v>18</v>
      </c>
      <c r="G61" t="s">
        <v>19</v>
      </c>
      <c r="H61" t="s">
        <v>122</v>
      </c>
      <c r="I61">
        <v>1.2E-2</v>
      </c>
      <c r="J61" s="81">
        <f>IF(ISBLANK($I61),"",$I61*2.2046)</f>
        <v>2.6455200000000002E-2</v>
      </c>
      <c r="K61" s="81">
        <f>D61*I61</f>
        <v>1.2E-2</v>
      </c>
      <c r="L61" s="81">
        <f>IF(ISBLANK($K61),"",$I61*2.2046)</f>
        <v>2.6455200000000002E-2</v>
      </c>
      <c r="M61" s="3">
        <v>2</v>
      </c>
      <c r="N61" t="s">
        <v>132</v>
      </c>
    </row>
    <row r="62" spans="1:14" x14ac:dyDescent="0.3">
      <c r="A62" t="s">
        <v>20</v>
      </c>
      <c r="B62" t="s">
        <v>144</v>
      </c>
      <c r="C62" t="s">
        <v>190</v>
      </c>
      <c r="D62">
        <v>1</v>
      </c>
      <c r="E62" t="s">
        <v>7</v>
      </c>
      <c r="F62" t="s">
        <v>18</v>
      </c>
      <c r="G62" t="s">
        <v>19</v>
      </c>
      <c r="H62" t="s">
        <v>122</v>
      </c>
      <c r="I62">
        <v>1.2E-2</v>
      </c>
      <c r="J62" s="81">
        <f>IF(ISBLANK($I62),"",$I62*2.2046)</f>
        <v>2.6455200000000002E-2</v>
      </c>
      <c r="K62" s="81">
        <f>D62*I62</f>
        <v>1.2E-2</v>
      </c>
      <c r="L62" s="81">
        <f>IF(ISBLANK($K62),"",$I62*2.2046)</f>
        <v>2.6455200000000002E-2</v>
      </c>
      <c r="M62" s="3">
        <v>2.5</v>
      </c>
      <c r="N62" t="s">
        <v>191</v>
      </c>
    </row>
    <row r="63" spans="1:14" x14ac:dyDescent="0.3">
      <c r="A63" t="s">
        <v>20</v>
      </c>
      <c r="B63" t="s">
        <v>181</v>
      </c>
      <c r="C63" t="s">
        <v>182</v>
      </c>
      <c r="D63">
        <v>1</v>
      </c>
      <c r="E63" t="s">
        <v>7</v>
      </c>
      <c r="F63" t="s">
        <v>18</v>
      </c>
      <c r="G63" t="s">
        <v>19</v>
      </c>
      <c r="H63" t="s">
        <v>122</v>
      </c>
      <c r="I63">
        <v>0.11700000000000001</v>
      </c>
      <c r="J63" s="81">
        <f>IF(ISBLANK($I63),"",$I63*2.2046)</f>
        <v>0.25793820000000001</v>
      </c>
      <c r="K63" s="81">
        <f>D63*I63</f>
        <v>0.11700000000000001</v>
      </c>
      <c r="L63" s="81">
        <f>IF(ISBLANK($K63),"",$I63*2.2046)</f>
        <v>0.25793820000000001</v>
      </c>
      <c r="M63" s="3">
        <v>3</v>
      </c>
    </row>
    <row r="64" spans="1:14" x14ac:dyDescent="0.3">
      <c r="A64" t="s">
        <v>20</v>
      </c>
      <c r="B64" t="s">
        <v>128</v>
      </c>
      <c r="C64" t="s">
        <v>129</v>
      </c>
      <c r="D64">
        <v>1</v>
      </c>
      <c r="E64" t="s">
        <v>7</v>
      </c>
      <c r="F64" t="s">
        <v>18</v>
      </c>
      <c r="G64" t="s">
        <v>19</v>
      </c>
      <c r="H64" t="s">
        <v>122</v>
      </c>
      <c r="I64">
        <v>1.9E-2</v>
      </c>
      <c r="J64" s="81">
        <f>IF(ISBLANK($I64),"",$I64*2.2046)</f>
        <v>4.1887399999999998E-2</v>
      </c>
      <c r="K64" s="81">
        <f>D64*I64</f>
        <v>1.9E-2</v>
      </c>
      <c r="L64" s="81">
        <f>IF(ISBLANK($K64),"",$I64*2.2046)</f>
        <v>4.1887399999999998E-2</v>
      </c>
      <c r="M64" s="3">
        <v>1</v>
      </c>
      <c r="N64" t="s">
        <v>130</v>
      </c>
    </row>
    <row r="65" spans="1:14" x14ac:dyDescent="0.3">
      <c r="A65" t="s">
        <v>20</v>
      </c>
      <c r="B65" t="s">
        <v>178</v>
      </c>
      <c r="C65" t="s">
        <v>179</v>
      </c>
      <c r="D65">
        <v>1</v>
      </c>
      <c r="E65" t="s">
        <v>7</v>
      </c>
      <c r="F65" t="s">
        <v>18</v>
      </c>
      <c r="G65" t="s">
        <v>19</v>
      </c>
      <c r="H65" t="s">
        <v>122</v>
      </c>
      <c r="I65">
        <v>0.129</v>
      </c>
      <c r="J65" s="81">
        <f>IF(ISBLANK($I65),"",$I65*2.2046)</f>
        <v>0.28439340000000002</v>
      </c>
      <c r="K65" s="81">
        <f>D65*I65</f>
        <v>0.129</v>
      </c>
      <c r="L65" s="81">
        <f>IF(ISBLANK($K65),"",$I65*2.2046)</f>
        <v>0.28439340000000002</v>
      </c>
      <c r="M65" s="3">
        <v>1.5</v>
      </c>
    </row>
    <row r="66" spans="1:14" x14ac:dyDescent="0.3">
      <c r="A66" t="s">
        <v>20</v>
      </c>
      <c r="B66" t="s">
        <v>169</v>
      </c>
      <c r="C66" t="s">
        <v>170</v>
      </c>
      <c r="D66">
        <v>1</v>
      </c>
      <c r="E66" t="s">
        <v>7</v>
      </c>
      <c r="F66" t="s">
        <v>18</v>
      </c>
      <c r="G66" t="s">
        <v>19</v>
      </c>
      <c r="H66" t="s">
        <v>122</v>
      </c>
      <c r="I66">
        <v>0.04</v>
      </c>
      <c r="J66" s="81">
        <f>IF(ISBLANK($I66),"",$I66*2.2046)</f>
        <v>8.8184000000000012E-2</v>
      </c>
      <c r="K66" s="81">
        <f>D66*I66</f>
        <v>0.04</v>
      </c>
      <c r="L66" s="81">
        <f>IF(ISBLANK($K66),"",$I66*2.2046)</f>
        <v>8.8184000000000012E-2</v>
      </c>
      <c r="M66" s="3">
        <v>1.45</v>
      </c>
      <c r="N66" t="s">
        <v>171</v>
      </c>
    </row>
    <row r="67" spans="1:14" x14ac:dyDescent="0.3">
      <c r="A67" t="s">
        <v>20</v>
      </c>
      <c r="B67" t="s">
        <v>174</v>
      </c>
      <c r="C67" t="s">
        <v>175</v>
      </c>
      <c r="D67">
        <v>2</v>
      </c>
      <c r="E67" t="s">
        <v>7</v>
      </c>
      <c r="F67" t="s">
        <v>18</v>
      </c>
      <c r="G67" t="s">
        <v>19</v>
      </c>
      <c r="H67" t="s">
        <v>122</v>
      </c>
      <c r="I67">
        <v>1</v>
      </c>
      <c r="J67" s="81">
        <f>IF(ISBLANK($I67),"",$I67*2.2046)</f>
        <v>2.2046000000000001</v>
      </c>
      <c r="K67" s="81">
        <f>D67*I67</f>
        <v>2</v>
      </c>
      <c r="L67" s="81">
        <f>IF(ISBLANK($K67),"",$I67*2.2046)</f>
        <v>2.2046000000000001</v>
      </c>
      <c r="M67" s="3">
        <v>0</v>
      </c>
    </row>
    <row r="68" spans="1:14" x14ac:dyDescent="0.3">
      <c r="A68" t="s">
        <v>20</v>
      </c>
      <c r="B68" t="s">
        <v>180</v>
      </c>
      <c r="C68" t="s">
        <v>180</v>
      </c>
      <c r="D68">
        <v>1</v>
      </c>
      <c r="E68" t="s">
        <v>7</v>
      </c>
      <c r="F68" t="s">
        <v>18</v>
      </c>
      <c r="G68" t="s">
        <v>19</v>
      </c>
      <c r="H68" t="s">
        <v>122</v>
      </c>
      <c r="I68">
        <v>0.125</v>
      </c>
      <c r="J68" s="81">
        <f>IF(ISBLANK($I68),"",$I68*2.2046)</f>
        <v>0.27557500000000001</v>
      </c>
      <c r="K68" s="81">
        <f>D68*I68</f>
        <v>0.125</v>
      </c>
      <c r="L68" s="81">
        <f>IF(ISBLANK($K68),"",$I68*2.2046)</f>
        <v>0.27557500000000001</v>
      </c>
      <c r="M68" s="3">
        <v>3.5</v>
      </c>
    </row>
    <row r="69" spans="1:14" x14ac:dyDescent="0.3">
      <c r="A69" t="s">
        <v>20</v>
      </c>
      <c r="B69" t="s">
        <v>199</v>
      </c>
      <c r="C69" t="s">
        <v>204</v>
      </c>
      <c r="D69">
        <v>1</v>
      </c>
      <c r="E69" t="s">
        <v>2</v>
      </c>
      <c r="F69" t="s">
        <v>18</v>
      </c>
      <c r="G69" t="s">
        <v>19</v>
      </c>
      <c r="H69" t="s">
        <v>122</v>
      </c>
      <c r="I69">
        <v>0.125</v>
      </c>
      <c r="J69" s="81">
        <f>IF(ISBLANK($I69),"",$I69*2.2046)</f>
        <v>0.27557500000000001</v>
      </c>
      <c r="K69" s="81">
        <f>D69*I69</f>
        <v>0.125</v>
      </c>
      <c r="L69" s="81">
        <f>IF(ISBLANK($K69),"",$I69*2.2046)</f>
        <v>0.27557500000000001</v>
      </c>
      <c r="M69" s="3">
        <v>40</v>
      </c>
      <c r="N69" t="s">
        <v>66</v>
      </c>
    </row>
    <row r="70" spans="1:14" x14ac:dyDescent="0.3">
      <c r="A70" t="s">
        <v>20</v>
      </c>
      <c r="B70" t="s">
        <v>242</v>
      </c>
      <c r="C70" t="s">
        <v>243</v>
      </c>
      <c r="D70">
        <v>1</v>
      </c>
      <c r="E70" t="s">
        <v>2</v>
      </c>
      <c r="F70" t="s">
        <v>18</v>
      </c>
      <c r="G70" t="s">
        <v>19</v>
      </c>
      <c r="H70" t="s">
        <v>122</v>
      </c>
      <c r="I70">
        <v>2.4E-2</v>
      </c>
      <c r="J70" s="81">
        <f>IF(ISBLANK($I70),"",$I70*2.2046)</f>
        <v>5.2910400000000003E-2</v>
      </c>
      <c r="K70" s="81">
        <f>D70*I70</f>
        <v>2.4E-2</v>
      </c>
      <c r="L70" s="81">
        <f>IF(ISBLANK($K70),"",$I70*2.2046)</f>
        <v>5.2910400000000003E-2</v>
      </c>
      <c r="M70" s="3">
        <v>1</v>
      </c>
      <c r="N70" t="s">
        <v>141</v>
      </c>
    </row>
    <row r="71" spans="1:14" x14ac:dyDescent="0.3">
      <c r="A71" t="s">
        <v>20</v>
      </c>
      <c r="B71" t="s">
        <v>163</v>
      </c>
      <c r="C71" t="s">
        <v>205</v>
      </c>
      <c r="D71">
        <v>1</v>
      </c>
      <c r="E71" t="s">
        <v>2</v>
      </c>
      <c r="F71" t="s">
        <v>18</v>
      </c>
      <c r="G71" t="s">
        <v>19</v>
      </c>
      <c r="H71" t="s">
        <v>122</v>
      </c>
      <c r="I71">
        <v>1.0999999999999999E-2</v>
      </c>
      <c r="J71" s="81">
        <f>IF(ISBLANK($I71),"",$I71*2.2046)</f>
        <v>2.4250600000000001E-2</v>
      </c>
      <c r="K71" s="81">
        <f>D71*I71</f>
        <v>1.0999999999999999E-2</v>
      </c>
      <c r="L71" s="81">
        <f>IF(ISBLANK($K71),"",$I71*2.2046)</f>
        <v>2.4250600000000001E-2</v>
      </c>
      <c r="M71" s="3">
        <v>2</v>
      </c>
    </row>
    <row r="72" spans="1:14" x14ac:dyDescent="0.3">
      <c r="A72" t="s">
        <v>20</v>
      </c>
      <c r="B72" t="s">
        <v>206</v>
      </c>
      <c r="C72" t="s">
        <v>207</v>
      </c>
      <c r="D72">
        <v>1</v>
      </c>
      <c r="E72" t="s">
        <v>2</v>
      </c>
      <c r="F72" t="s">
        <v>18</v>
      </c>
      <c r="G72" t="s">
        <v>19</v>
      </c>
      <c r="H72" t="s">
        <v>122</v>
      </c>
      <c r="I72">
        <v>6.0000000000000001E-3</v>
      </c>
      <c r="J72" s="81">
        <f>IF(ISBLANK($I72),"",$I72*2.2046)</f>
        <v>1.3227600000000001E-2</v>
      </c>
      <c r="K72" s="81">
        <f>D72*I72</f>
        <v>6.0000000000000001E-3</v>
      </c>
      <c r="L72" s="81">
        <f>IF(ISBLANK($K72),"",$I72*2.2046)</f>
        <v>1.3227600000000001E-2</v>
      </c>
      <c r="M72" s="3">
        <v>4</v>
      </c>
      <c r="N72" t="s">
        <v>141</v>
      </c>
    </row>
    <row r="73" spans="1:14" x14ac:dyDescent="0.3">
      <c r="A73" t="s">
        <v>20</v>
      </c>
      <c r="B73" t="s">
        <v>200</v>
      </c>
      <c r="C73" t="s">
        <v>201</v>
      </c>
      <c r="D73">
        <v>1</v>
      </c>
      <c r="E73" t="s">
        <v>2</v>
      </c>
      <c r="F73" t="s">
        <v>18</v>
      </c>
      <c r="G73" t="s">
        <v>19</v>
      </c>
      <c r="H73" t="s">
        <v>122</v>
      </c>
      <c r="I73">
        <v>8.5000000000000006E-2</v>
      </c>
      <c r="J73" s="81">
        <f>IF(ISBLANK($I73),"",$I73*2.2046)</f>
        <v>0.18739100000000003</v>
      </c>
      <c r="K73" s="81">
        <f>D73*I73</f>
        <v>8.5000000000000006E-2</v>
      </c>
      <c r="L73" s="81">
        <f>IF(ISBLANK($K73),"",$I73*2.2046)</f>
        <v>0.18739100000000003</v>
      </c>
      <c r="M73" s="3">
        <v>39.9</v>
      </c>
      <c r="N73" t="s">
        <v>83</v>
      </c>
    </row>
    <row r="74" spans="1:14" x14ac:dyDescent="0.3">
      <c r="A74" t="s">
        <v>20</v>
      </c>
      <c r="B74" t="s">
        <v>208</v>
      </c>
      <c r="C74" t="s">
        <v>209</v>
      </c>
      <c r="D74">
        <v>2</v>
      </c>
      <c r="E74" t="s">
        <v>2</v>
      </c>
      <c r="F74" t="s">
        <v>18</v>
      </c>
      <c r="G74" t="s">
        <v>19</v>
      </c>
      <c r="H74" t="s">
        <v>122</v>
      </c>
      <c r="I74">
        <v>3.5000000000000003E-2</v>
      </c>
      <c r="J74" s="81">
        <f>IF(ISBLANK($I74),"",$I74*2.2046)</f>
        <v>7.7161000000000007E-2</v>
      </c>
      <c r="K74" s="81">
        <f>D74*I74</f>
        <v>7.0000000000000007E-2</v>
      </c>
      <c r="L74" s="81">
        <f>IF(ISBLANK($K74),"",$I74*2.2046)</f>
        <v>7.7161000000000007E-2</v>
      </c>
      <c r="M74" s="3">
        <v>0</v>
      </c>
    </row>
    <row r="75" spans="1:14" x14ac:dyDescent="0.3">
      <c r="A75" t="s">
        <v>20</v>
      </c>
      <c r="B75" t="s">
        <v>208</v>
      </c>
      <c r="C75" t="s">
        <v>210</v>
      </c>
      <c r="D75">
        <v>1</v>
      </c>
      <c r="E75" t="s">
        <v>2</v>
      </c>
      <c r="F75" t="s">
        <v>18</v>
      </c>
      <c r="G75" t="s">
        <v>19</v>
      </c>
      <c r="H75" t="s">
        <v>122</v>
      </c>
      <c r="I75">
        <v>3.7999999999999999E-2</v>
      </c>
      <c r="J75" s="81">
        <f>IF(ISBLANK($I75),"",$I75*2.2046)</f>
        <v>8.3774799999999996E-2</v>
      </c>
      <c r="K75" s="81">
        <f>D75*I75</f>
        <v>3.7999999999999999E-2</v>
      </c>
      <c r="L75" s="81">
        <f>IF(ISBLANK($K75),"",$I75*2.2046)</f>
        <v>8.3774799999999996E-2</v>
      </c>
      <c r="M75" s="3">
        <v>0</v>
      </c>
    </row>
    <row r="76" spans="1:14" x14ac:dyDescent="0.3">
      <c r="A76" t="s">
        <v>20</v>
      </c>
      <c r="B76" t="s">
        <v>91</v>
      </c>
      <c r="C76" t="s">
        <v>95</v>
      </c>
      <c r="D76">
        <v>4</v>
      </c>
      <c r="E76" t="s">
        <v>2</v>
      </c>
      <c r="G76" t="s">
        <v>19</v>
      </c>
      <c r="H76" t="s">
        <v>122</v>
      </c>
      <c r="I76">
        <v>0.02</v>
      </c>
      <c r="J76" s="81">
        <f>IF(ISBLANK($I76),"",$I76*2.2046)</f>
        <v>4.4092000000000006E-2</v>
      </c>
      <c r="K76" s="81">
        <f>D76*I76</f>
        <v>0.08</v>
      </c>
      <c r="L76" s="81">
        <f>IF(ISBLANK($K76),"",$I76*2.2046)</f>
        <v>4.4092000000000006E-2</v>
      </c>
      <c r="M76">
        <v>17.329999999999998</v>
      </c>
      <c r="N76" t="s">
        <v>99</v>
      </c>
    </row>
    <row r="77" spans="1:14" x14ac:dyDescent="0.3">
      <c r="A77" t="s">
        <v>20</v>
      </c>
      <c r="B77" t="s">
        <v>195</v>
      </c>
      <c r="C77" t="s">
        <v>196</v>
      </c>
      <c r="D77">
        <v>1</v>
      </c>
      <c r="E77" t="s">
        <v>2</v>
      </c>
      <c r="F77" t="s">
        <v>18</v>
      </c>
      <c r="G77" t="s">
        <v>19</v>
      </c>
      <c r="H77" t="s">
        <v>122</v>
      </c>
      <c r="I77">
        <v>7.0999999999999994E-2</v>
      </c>
      <c r="J77" s="81">
        <f>IF(ISBLANK($I77),"",$I77*2.2046)</f>
        <v>0.15652659999999999</v>
      </c>
      <c r="K77" s="81">
        <f>D77*I77</f>
        <v>7.0999999999999994E-2</v>
      </c>
      <c r="L77" s="81">
        <f>IF(ISBLANK($K77),"",$I77*2.2046)</f>
        <v>0.15652659999999999</v>
      </c>
      <c r="M77" s="3">
        <v>45</v>
      </c>
      <c r="N77" t="s">
        <v>197</v>
      </c>
    </row>
    <row r="78" spans="1:14" x14ac:dyDescent="0.3">
      <c r="A78" t="s">
        <v>20</v>
      </c>
      <c r="B78" t="s">
        <v>195</v>
      </c>
      <c r="C78" t="s">
        <v>198</v>
      </c>
      <c r="D78">
        <v>1</v>
      </c>
      <c r="E78" t="s">
        <v>2</v>
      </c>
      <c r="F78" t="s">
        <v>18</v>
      </c>
      <c r="G78" t="s">
        <v>19</v>
      </c>
      <c r="H78" t="s">
        <v>122</v>
      </c>
      <c r="I78">
        <v>0.08</v>
      </c>
      <c r="J78" s="81">
        <f>IF(ISBLANK($I78),"",$I78*2.2046)</f>
        <v>0.17636800000000002</v>
      </c>
      <c r="K78" s="81">
        <f>D78*I78</f>
        <v>0.08</v>
      </c>
      <c r="L78" s="81">
        <f>IF(ISBLANK($K78),"",$I78*2.2046)</f>
        <v>0.17636800000000002</v>
      </c>
      <c r="M78" s="3">
        <v>0</v>
      </c>
    </row>
    <row r="79" spans="1:14" x14ac:dyDescent="0.3">
      <c r="A79" t="s">
        <v>20</v>
      </c>
      <c r="B79" t="s">
        <v>216</v>
      </c>
      <c r="C79" t="s">
        <v>329</v>
      </c>
      <c r="D79">
        <v>1</v>
      </c>
      <c r="E79" t="s">
        <v>4</v>
      </c>
      <c r="F79" t="s">
        <v>18</v>
      </c>
      <c r="G79" t="s">
        <v>19</v>
      </c>
      <c r="H79" t="s">
        <v>122</v>
      </c>
      <c r="I79">
        <v>1.4E-2</v>
      </c>
      <c r="J79" s="81">
        <f>IF(ISBLANK($I79),"",$I79*2.2046)</f>
        <v>3.0864400000000004E-2</v>
      </c>
      <c r="K79" s="81">
        <f>D79*I79</f>
        <v>1.4E-2</v>
      </c>
      <c r="L79" s="81">
        <f>IF(ISBLANK($K79),"",$I79*2.2046)</f>
        <v>3.0864400000000004E-2</v>
      </c>
      <c r="M79" s="3">
        <v>0</v>
      </c>
    </row>
    <row r="80" spans="1:14" x14ac:dyDescent="0.3">
      <c r="A80" t="s">
        <v>20</v>
      </c>
      <c r="B80" t="s">
        <v>216</v>
      </c>
      <c r="C80" t="s">
        <v>219</v>
      </c>
      <c r="D80">
        <v>1</v>
      </c>
      <c r="E80" t="s">
        <v>4</v>
      </c>
      <c r="F80" t="s">
        <v>18</v>
      </c>
      <c r="G80" t="s">
        <v>19</v>
      </c>
      <c r="H80" t="s">
        <v>122</v>
      </c>
      <c r="I80">
        <v>1.7999999999999999E-2</v>
      </c>
      <c r="J80" s="81">
        <f>IF(ISBLANK($I80),"",$I80*2.2046)</f>
        <v>3.9682799999999997E-2</v>
      </c>
      <c r="K80" s="81">
        <f>D80*I80</f>
        <v>1.7999999999999999E-2</v>
      </c>
      <c r="L80" s="81">
        <f>IF(ISBLANK($K80),"",$I80*2.2046)</f>
        <v>3.9682799999999997E-2</v>
      </c>
      <c r="M80" s="3">
        <v>4</v>
      </c>
      <c r="N80" t="s">
        <v>118</v>
      </c>
    </row>
    <row r="81" spans="1:14" x14ac:dyDescent="0.3">
      <c r="A81" t="s">
        <v>20</v>
      </c>
      <c r="B81" t="s">
        <v>216</v>
      </c>
      <c r="C81" t="s">
        <v>220</v>
      </c>
      <c r="D81">
        <v>1</v>
      </c>
      <c r="E81" t="s">
        <v>4</v>
      </c>
      <c r="F81" t="s">
        <v>18</v>
      </c>
      <c r="G81" t="s">
        <v>19</v>
      </c>
      <c r="H81" t="s">
        <v>122</v>
      </c>
      <c r="I81">
        <v>1.7999999999999999E-2</v>
      </c>
      <c r="J81" s="81">
        <f>IF(ISBLANK($I81),"",$I81*2.2046)</f>
        <v>3.9682799999999997E-2</v>
      </c>
      <c r="K81" s="81">
        <f>D81*I81</f>
        <v>1.7999999999999999E-2</v>
      </c>
      <c r="L81" s="81">
        <f>IF(ISBLANK($K81),"",$I81*2.2046)</f>
        <v>3.9682799999999997E-2</v>
      </c>
      <c r="M81" s="3">
        <v>0</v>
      </c>
    </row>
    <row r="82" spans="1:14" x14ac:dyDescent="0.3">
      <c r="A82" t="s">
        <v>20</v>
      </c>
      <c r="B82" t="s">
        <v>216</v>
      </c>
      <c r="C82" t="s">
        <v>221</v>
      </c>
      <c r="D82">
        <v>1</v>
      </c>
      <c r="E82" t="s">
        <v>4</v>
      </c>
      <c r="F82" t="s">
        <v>18</v>
      </c>
      <c r="G82" t="s">
        <v>19</v>
      </c>
      <c r="H82" t="s">
        <v>122</v>
      </c>
      <c r="I82">
        <v>7.0000000000000007E-2</v>
      </c>
      <c r="J82" s="81">
        <f>IF(ISBLANK($I82),"",$I82*2.2046)</f>
        <v>0.15432200000000001</v>
      </c>
      <c r="K82" s="81">
        <f>D82*I82</f>
        <v>7.0000000000000007E-2</v>
      </c>
      <c r="L82" s="81">
        <f>IF(ISBLANK($K82),"",$I82*2.2046)</f>
        <v>0.15432200000000001</v>
      </c>
      <c r="M82" s="3">
        <v>0</v>
      </c>
    </row>
    <row r="83" spans="1:14" x14ac:dyDescent="0.3">
      <c r="A83" t="s">
        <v>20</v>
      </c>
      <c r="B83" t="s">
        <v>323</v>
      </c>
      <c r="C83" t="s">
        <v>324</v>
      </c>
      <c r="D83">
        <v>1</v>
      </c>
      <c r="E83" t="s">
        <v>4</v>
      </c>
      <c r="F83" t="s">
        <v>18</v>
      </c>
      <c r="G83" t="s">
        <v>19</v>
      </c>
      <c r="H83" t="s">
        <v>122</v>
      </c>
      <c r="I83">
        <v>2.4E-2</v>
      </c>
      <c r="J83" s="81">
        <f>IF(ISBLANK($I83),"",$I83*2.2046)</f>
        <v>5.2910400000000003E-2</v>
      </c>
      <c r="K83" s="81">
        <f>D83*I83</f>
        <v>2.4E-2</v>
      </c>
      <c r="L83" s="81">
        <f>IF(ISBLANK($K83),"",$I83*2.2046)</f>
        <v>5.2910400000000003E-2</v>
      </c>
      <c r="M83" s="3">
        <v>0</v>
      </c>
    </row>
    <row r="84" spans="1:14" x14ac:dyDescent="0.3">
      <c r="A84" t="s">
        <v>20</v>
      </c>
      <c r="B84" t="s">
        <v>214</v>
      </c>
      <c r="C84" t="s">
        <v>213</v>
      </c>
      <c r="D84">
        <v>1</v>
      </c>
      <c r="E84" t="s">
        <v>4</v>
      </c>
      <c r="F84" t="s">
        <v>18</v>
      </c>
      <c r="G84" t="s">
        <v>19</v>
      </c>
      <c r="H84" t="s">
        <v>122</v>
      </c>
      <c r="I84">
        <v>3.7999999999999999E-2</v>
      </c>
      <c r="J84" s="81">
        <f>IF(ISBLANK($I84),"",$I84*2.2046)</f>
        <v>8.3774799999999996E-2</v>
      </c>
      <c r="K84" s="81">
        <f>D84*I84</f>
        <v>3.7999999999999999E-2</v>
      </c>
      <c r="L84" s="81">
        <f>IF(ISBLANK($K84),"",$I84*2.2046)</f>
        <v>8.3774799999999996E-2</v>
      </c>
      <c r="M84" s="3">
        <v>186</v>
      </c>
      <c r="N84" t="s">
        <v>197</v>
      </c>
    </row>
    <row r="85" spans="1:14" x14ac:dyDescent="0.3">
      <c r="A85" t="s">
        <v>20</v>
      </c>
      <c r="B85" t="s">
        <v>233</v>
      </c>
      <c r="C85" t="s">
        <v>232</v>
      </c>
      <c r="D85">
        <v>1</v>
      </c>
      <c r="E85" t="s">
        <v>4</v>
      </c>
      <c r="F85" t="s">
        <v>18</v>
      </c>
      <c r="G85" t="s">
        <v>19</v>
      </c>
      <c r="H85" t="s">
        <v>122</v>
      </c>
      <c r="I85">
        <v>3.4000000000000002E-2</v>
      </c>
      <c r="J85" s="81">
        <f>IF(ISBLANK($I85),"",$I85*2.2046)</f>
        <v>7.4956400000000006E-2</v>
      </c>
      <c r="K85" s="81">
        <f>D85*I85</f>
        <v>3.4000000000000002E-2</v>
      </c>
      <c r="L85" s="81">
        <f>IF(ISBLANK($K85),"",$I85*2.2046)</f>
        <v>7.4956400000000006E-2</v>
      </c>
      <c r="M85" s="3">
        <v>29</v>
      </c>
      <c r="N85" t="s">
        <v>118</v>
      </c>
    </row>
    <row r="86" spans="1:14" x14ac:dyDescent="0.3">
      <c r="A86" t="s">
        <v>20</v>
      </c>
      <c r="B86" t="s">
        <v>143</v>
      </c>
      <c r="C86" t="s">
        <v>145</v>
      </c>
      <c r="D86">
        <v>1</v>
      </c>
      <c r="E86" t="s">
        <v>4</v>
      </c>
      <c r="F86" t="s">
        <v>18</v>
      </c>
      <c r="G86" t="s">
        <v>19</v>
      </c>
      <c r="H86" t="s">
        <v>122</v>
      </c>
      <c r="I86">
        <v>1.4E-2</v>
      </c>
      <c r="J86" s="81">
        <f>IF(ISBLANK($I86),"",$I86*2.2046)</f>
        <v>3.0864400000000004E-2</v>
      </c>
      <c r="K86" s="81">
        <f>D86*I86</f>
        <v>1.4E-2</v>
      </c>
      <c r="L86" s="81">
        <f>IF(ISBLANK($K86),"",$I86*2.2046)</f>
        <v>3.0864400000000004E-2</v>
      </c>
      <c r="M86" s="3">
        <v>19</v>
      </c>
      <c r="N86" t="s">
        <v>142</v>
      </c>
    </row>
    <row r="87" spans="1:14" x14ac:dyDescent="0.3">
      <c r="A87" t="s">
        <v>20</v>
      </c>
      <c r="B87" t="s">
        <v>234</v>
      </c>
      <c r="C87" t="s">
        <v>235</v>
      </c>
      <c r="D87">
        <v>1</v>
      </c>
      <c r="E87" t="s">
        <v>4</v>
      </c>
      <c r="F87" t="s">
        <v>18</v>
      </c>
      <c r="G87" t="s">
        <v>19</v>
      </c>
      <c r="H87" t="s">
        <v>122</v>
      </c>
      <c r="I87">
        <v>9.4E-2</v>
      </c>
      <c r="J87" s="81">
        <f>IF(ISBLANK($I87),"",$I87*2.2046)</f>
        <v>0.20723240000000001</v>
      </c>
      <c r="K87" s="81">
        <f>D87*I87</f>
        <v>9.4E-2</v>
      </c>
      <c r="L87" s="81">
        <f>IF(ISBLANK($K87),"",$I87*2.2046)</f>
        <v>0.20723240000000001</v>
      </c>
      <c r="M87" s="3">
        <v>0</v>
      </c>
    </row>
    <row r="88" spans="1:14" x14ac:dyDescent="0.3">
      <c r="A88" t="s">
        <v>20</v>
      </c>
      <c r="B88" t="s">
        <v>215</v>
      </c>
      <c r="C88" t="s">
        <v>217</v>
      </c>
      <c r="D88">
        <v>1</v>
      </c>
      <c r="E88" t="s">
        <v>4</v>
      </c>
      <c r="F88" t="s">
        <v>18</v>
      </c>
      <c r="G88" t="s">
        <v>19</v>
      </c>
      <c r="H88" t="s">
        <v>122</v>
      </c>
      <c r="I88">
        <v>0.23799999999999999</v>
      </c>
      <c r="J88" s="81">
        <f>IF(ISBLANK($I88),"",$I88*2.2046)</f>
        <v>0.52469480000000002</v>
      </c>
      <c r="K88" s="81">
        <f>D88*I88</f>
        <v>0.23799999999999999</v>
      </c>
      <c r="L88" s="81">
        <f>IF(ISBLANK($K88),"",$I88*2.2046)</f>
        <v>0.52469480000000002</v>
      </c>
      <c r="M88" s="3">
        <v>1870</v>
      </c>
      <c r="N88" t="s">
        <v>218</v>
      </c>
    </row>
    <row r="89" spans="1:14" x14ac:dyDescent="0.3">
      <c r="A89" t="s">
        <v>20</v>
      </c>
      <c r="B89" t="s">
        <v>225</v>
      </c>
      <c r="C89" t="s">
        <v>226</v>
      </c>
      <c r="D89">
        <v>1</v>
      </c>
      <c r="E89" t="s">
        <v>4</v>
      </c>
      <c r="F89" t="s">
        <v>18</v>
      </c>
      <c r="G89" t="s">
        <v>19</v>
      </c>
      <c r="H89" t="s">
        <v>122</v>
      </c>
      <c r="I89">
        <v>0.3246</v>
      </c>
      <c r="J89" s="81">
        <f>IF(ISBLANK($I89),"",$I89*2.2046)</f>
        <v>0.71561316000000008</v>
      </c>
      <c r="K89" s="81">
        <f>D89*I89</f>
        <v>0.3246</v>
      </c>
      <c r="L89" s="81">
        <f>IF(ISBLANK($K89),"",$I89*2.2046)</f>
        <v>0.71561316000000008</v>
      </c>
      <c r="M89" s="3">
        <v>92.95</v>
      </c>
      <c r="N89" t="s">
        <v>66</v>
      </c>
    </row>
    <row r="90" spans="1:14" x14ac:dyDescent="0.3">
      <c r="A90" t="s">
        <v>20</v>
      </c>
      <c r="B90" t="s">
        <v>222</v>
      </c>
      <c r="C90" t="s">
        <v>223</v>
      </c>
      <c r="D90">
        <v>1</v>
      </c>
      <c r="E90" t="s">
        <v>4</v>
      </c>
      <c r="F90" t="s">
        <v>18</v>
      </c>
      <c r="G90" t="s">
        <v>19</v>
      </c>
      <c r="H90" t="s">
        <v>122</v>
      </c>
      <c r="I90">
        <v>1.357E-2</v>
      </c>
      <c r="J90" s="81">
        <f>IF(ISBLANK($I90),"",$I90*2.2046)</f>
        <v>2.9916422000000002E-2</v>
      </c>
      <c r="K90" s="81">
        <f>D90*I90</f>
        <v>1.357E-2</v>
      </c>
      <c r="L90" s="81">
        <f>IF(ISBLANK($K90),"",$I90*2.2046)</f>
        <v>2.9916422000000002E-2</v>
      </c>
      <c r="M90" s="3">
        <v>38.020000000000003</v>
      </c>
      <c r="N90" t="s">
        <v>224</v>
      </c>
    </row>
    <row r="91" spans="1:14" x14ac:dyDescent="0.3">
      <c r="A91" t="s">
        <v>20</v>
      </c>
      <c r="B91" t="s">
        <v>230</v>
      </c>
      <c r="C91" t="s">
        <v>231</v>
      </c>
      <c r="D91">
        <v>1</v>
      </c>
      <c r="E91" t="s">
        <v>4</v>
      </c>
      <c r="F91" t="s">
        <v>18</v>
      </c>
      <c r="G91" t="s">
        <v>19</v>
      </c>
      <c r="H91" t="s">
        <v>122</v>
      </c>
      <c r="I91">
        <v>0.113</v>
      </c>
      <c r="J91" s="81">
        <f>IF(ISBLANK($I91),"",$I91*2.2046)</f>
        <v>0.24911980000000003</v>
      </c>
      <c r="K91" s="81">
        <f>D91*I91</f>
        <v>0.113</v>
      </c>
      <c r="L91" s="81">
        <f>IF(ISBLANK($K91),"",$I91*2.2046)</f>
        <v>0.24911980000000003</v>
      </c>
      <c r="M91" s="3">
        <v>329</v>
      </c>
      <c r="N91" t="s">
        <v>118</v>
      </c>
    </row>
    <row r="92" spans="1:14" x14ac:dyDescent="0.3">
      <c r="A92" t="s">
        <v>20</v>
      </c>
      <c r="B92" t="s">
        <v>228</v>
      </c>
      <c r="C92" t="s">
        <v>227</v>
      </c>
      <c r="D92">
        <v>1</v>
      </c>
      <c r="E92" t="s">
        <v>4</v>
      </c>
      <c r="F92" t="s">
        <v>18</v>
      </c>
      <c r="G92" t="s">
        <v>19</v>
      </c>
      <c r="H92" t="s">
        <v>122</v>
      </c>
      <c r="I92">
        <v>1.43E-2</v>
      </c>
      <c r="J92" s="81">
        <f>IF(ISBLANK($I92),"",$I92*2.2046)</f>
        <v>3.1525780000000003E-2</v>
      </c>
      <c r="K92" s="81">
        <f>D92*I92</f>
        <v>1.43E-2</v>
      </c>
      <c r="L92" s="81">
        <f>IF(ISBLANK($K92),"",$I92*2.2046)</f>
        <v>3.1525780000000003E-2</v>
      </c>
      <c r="M92" s="3">
        <v>20</v>
      </c>
      <c r="N92" t="s">
        <v>66</v>
      </c>
    </row>
    <row r="93" spans="1:14" x14ac:dyDescent="0.3">
      <c r="A93" t="s">
        <v>20</v>
      </c>
      <c r="B93" t="s">
        <v>326</v>
      </c>
      <c r="C93" t="s">
        <v>194</v>
      </c>
      <c r="D93">
        <v>1</v>
      </c>
      <c r="E93" t="s">
        <v>3</v>
      </c>
      <c r="F93" t="s">
        <v>18</v>
      </c>
      <c r="G93" t="s">
        <v>19</v>
      </c>
      <c r="H93" t="s">
        <v>122</v>
      </c>
      <c r="I93">
        <v>6.3E-2</v>
      </c>
      <c r="J93" s="81">
        <f>IF(ISBLANK($I93),"",$I93*2.2046)</f>
        <v>0.13888980000000001</v>
      </c>
      <c r="K93" s="81">
        <f>D93*I93</f>
        <v>6.3E-2</v>
      </c>
      <c r="L93" s="81">
        <f>IF(ISBLANK($K93),"",$I93*2.2046)</f>
        <v>0.13888980000000001</v>
      </c>
      <c r="M93" s="3">
        <v>20</v>
      </c>
      <c r="N93" t="s">
        <v>66</v>
      </c>
    </row>
    <row r="94" spans="1:14" x14ac:dyDescent="0.3">
      <c r="A94" t="s">
        <v>20</v>
      </c>
      <c r="B94" t="s">
        <v>326</v>
      </c>
      <c r="C94" t="s">
        <v>325</v>
      </c>
      <c r="D94">
        <v>1</v>
      </c>
      <c r="E94" t="s">
        <v>3</v>
      </c>
      <c r="F94" t="s">
        <v>18</v>
      </c>
      <c r="G94" t="s">
        <v>19</v>
      </c>
      <c r="H94" t="s">
        <v>123</v>
      </c>
      <c r="I94">
        <v>1.1339999999999999</v>
      </c>
      <c r="J94" s="81">
        <f>IF(ISBLANK($I94),"",$I94*2.2046)</f>
        <v>2.5000163999999998</v>
      </c>
      <c r="K94" s="81">
        <f>D94*I94</f>
        <v>1.1339999999999999</v>
      </c>
      <c r="L94" s="81">
        <f>IF(ISBLANK($K94),"",$I94*2.2046)</f>
        <v>2.5000163999999998</v>
      </c>
      <c r="M94" s="3">
        <v>90</v>
      </c>
      <c r="N94" t="s">
        <v>86</v>
      </c>
    </row>
    <row r="95" spans="1:14" x14ac:dyDescent="0.3">
      <c r="A95" t="s">
        <v>20</v>
      </c>
      <c r="B95" t="s">
        <v>202</v>
      </c>
      <c r="C95" t="s">
        <v>203</v>
      </c>
      <c r="D95">
        <v>3</v>
      </c>
      <c r="E95" t="s">
        <v>3</v>
      </c>
      <c r="F95" t="s">
        <v>18</v>
      </c>
      <c r="G95" t="s">
        <v>19</v>
      </c>
      <c r="H95" t="s">
        <v>122</v>
      </c>
      <c r="I95">
        <v>2E-3</v>
      </c>
      <c r="J95" s="81">
        <f>IF(ISBLANK($I95),"",$I95*2.2046)</f>
        <v>4.4092000000000003E-3</v>
      </c>
      <c r="K95" s="81">
        <f>D95*I95</f>
        <v>6.0000000000000001E-3</v>
      </c>
      <c r="L95" s="81">
        <f>IF(ISBLANK($K95),"",$I95*2.2046)</f>
        <v>4.4092000000000003E-3</v>
      </c>
      <c r="M95" s="3">
        <v>0</v>
      </c>
    </row>
    <row r="96" spans="1:14" x14ac:dyDescent="0.3">
      <c r="A96" t="s">
        <v>20</v>
      </c>
      <c r="B96" t="s">
        <v>42</v>
      </c>
      <c r="C96" t="s">
        <v>25</v>
      </c>
      <c r="D96">
        <v>1</v>
      </c>
      <c r="E96" t="s">
        <v>3</v>
      </c>
      <c r="F96" t="s">
        <v>18</v>
      </c>
      <c r="G96" t="s">
        <v>19</v>
      </c>
      <c r="H96" t="s">
        <v>122</v>
      </c>
      <c r="I96">
        <v>7.6499999999999999E-2</v>
      </c>
      <c r="J96" s="81">
        <f>IF(ISBLANK($I96),"",$I96*2.2046)</f>
        <v>0.16865189999999999</v>
      </c>
      <c r="K96" s="81">
        <f>D96*I96</f>
        <v>7.6499999999999999E-2</v>
      </c>
      <c r="L96" s="81">
        <f>IF(ISBLANK($K96),"",$I96*2.2046)</f>
        <v>0.16865189999999999</v>
      </c>
      <c r="M96" s="3">
        <v>54.63</v>
      </c>
      <c r="N96" t="s">
        <v>124</v>
      </c>
    </row>
    <row r="97" spans="1:14" x14ac:dyDescent="0.3">
      <c r="A97" t="s">
        <v>20</v>
      </c>
      <c r="B97" t="s">
        <v>136</v>
      </c>
      <c r="C97" t="s">
        <v>186</v>
      </c>
      <c r="D97">
        <v>1</v>
      </c>
      <c r="E97" t="s">
        <v>3</v>
      </c>
      <c r="F97" t="s">
        <v>18</v>
      </c>
      <c r="G97" t="s">
        <v>19</v>
      </c>
      <c r="H97" t="s">
        <v>122</v>
      </c>
      <c r="I97">
        <v>2.1999999999999999E-2</v>
      </c>
      <c r="J97" s="81">
        <f>IF(ISBLANK($I97),"",$I97*2.2046)</f>
        <v>4.8501200000000001E-2</v>
      </c>
      <c r="K97" s="81">
        <f>D97*I97</f>
        <v>2.1999999999999999E-2</v>
      </c>
      <c r="L97" s="81">
        <f>IF(ISBLANK($K97),"",$I97*2.2046)</f>
        <v>4.8501200000000001E-2</v>
      </c>
      <c r="M97" s="3">
        <v>7.46</v>
      </c>
      <c r="N97" t="s">
        <v>118</v>
      </c>
    </row>
    <row r="98" spans="1:14" x14ac:dyDescent="0.3">
      <c r="A98" t="s">
        <v>20</v>
      </c>
      <c r="B98" t="s">
        <v>155</v>
      </c>
      <c r="C98" t="s">
        <v>156</v>
      </c>
      <c r="D98">
        <v>1</v>
      </c>
      <c r="E98" t="s">
        <v>3</v>
      </c>
      <c r="F98" t="s">
        <v>18</v>
      </c>
      <c r="G98" t="s">
        <v>19</v>
      </c>
      <c r="H98" t="s">
        <v>122</v>
      </c>
      <c r="I98">
        <v>2.1000000000000001E-2</v>
      </c>
      <c r="J98" s="81">
        <f>IF(ISBLANK($I98),"",$I98*2.2046)</f>
        <v>4.6296600000000007E-2</v>
      </c>
      <c r="K98" s="81">
        <f>D98*I98</f>
        <v>2.1000000000000001E-2</v>
      </c>
      <c r="L98" s="81">
        <f>IF(ISBLANK($K98),"",$I98*2.2046)</f>
        <v>4.6296600000000007E-2</v>
      </c>
      <c r="M98" s="3">
        <v>18</v>
      </c>
      <c r="N98" t="s">
        <v>118</v>
      </c>
    </row>
    <row r="99" spans="1:14" x14ac:dyDescent="0.3">
      <c r="A99" t="s">
        <v>20</v>
      </c>
      <c r="B99" t="s">
        <v>89</v>
      </c>
      <c r="C99" t="s">
        <v>127</v>
      </c>
      <c r="D99">
        <v>1</v>
      </c>
      <c r="E99" t="s">
        <v>3</v>
      </c>
      <c r="G99" t="s">
        <v>19</v>
      </c>
      <c r="H99" t="s">
        <v>122</v>
      </c>
      <c r="I99">
        <v>0.38100000000000001</v>
      </c>
      <c r="J99" s="81">
        <f>IF(ISBLANK($I99),"",$I99*2.2046)</f>
        <v>0.83995260000000005</v>
      </c>
      <c r="K99" s="81">
        <f>D99*I99</f>
        <v>0.38100000000000001</v>
      </c>
      <c r="L99" s="81">
        <f>IF(ISBLANK($K99),"",$I99*2.2046)</f>
        <v>0.83995260000000005</v>
      </c>
      <c r="M99" s="3">
        <v>63</v>
      </c>
      <c r="N99" t="s">
        <v>86</v>
      </c>
    </row>
    <row r="100" spans="1:14" x14ac:dyDescent="0.3">
      <c r="A100" t="s">
        <v>20</v>
      </c>
      <c r="B100" t="s">
        <v>152</v>
      </c>
      <c r="C100" t="s">
        <v>153</v>
      </c>
      <c r="D100">
        <v>1</v>
      </c>
      <c r="E100" t="s">
        <v>3</v>
      </c>
      <c r="F100" t="s">
        <v>18</v>
      </c>
      <c r="G100" t="s">
        <v>19</v>
      </c>
      <c r="H100" t="s">
        <v>122</v>
      </c>
      <c r="I100">
        <v>1.7999999999999999E-2</v>
      </c>
      <c r="J100" s="81">
        <f>IF(ISBLANK($I100),"",$I100*2.2046)</f>
        <v>3.9682799999999997E-2</v>
      </c>
      <c r="K100" s="81">
        <f>D100*I100</f>
        <v>1.7999999999999999E-2</v>
      </c>
      <c r="L100" s="81">
        <f>IF(ISBLANK($K100),"",$I100*2.2046)</f>
        <v>3.9682799999999997E-2</v>
      </c>
      <c r="M100" s="3">
        <v>14</v>
      </c>
      <c r="N100" t="s">
        <v>154</v>
      </c>
    </row>
    <row r="101" spans="1:14" x14ac:dyDescent="0.3">
      <c r="A101" t="s">
        <v>20</v>
      </c>
      <c r="B101" t="s">
        <v>150</v>
      </c>
      <c r="C101" t="s">
        <v>151</v>
      </c>
      <c r="D101">
        <v>1</v>
      </c>
      <c r="E101" t="s">
        <v>3</v>
      </c>
      <c r="F101" t="s">
        <v>18</v>
      </c>
      <c r="G101" t="s">
        <v>19</v>
      </c>
      <c r="H101" t="s">
        <v>122</v>
      </c>
      <c r="I101">
        <v>0.01</v>
      </c>
      <c r="J101" s="81">
        <f>IF(ISBLANK($I101),"",$I101*2.2046)</f>
        <v>2.2046000000000003E-2</v>
      </c>
      <c r="K101" s="81">
        <f>D101*I101</f>
        <v>0.01</v>
      </c>
      <c r="L101" s="81">
        <f>IF(ISBLANK($K101),"",$I101*2.2046)</f>
        <v>2.2046000000000003E-2</v>
      </c>
      <c r="M101" s="3">
        <v>2</v>
      </c>
      <c r="N101" t="s">
        <v>118</v>
      </c>
    </row>
    <row r="102" spans="1:14" x14ac:dyDescent="0.3">
      <c r="A102" t="s">
        <v>20</v>
      </c>
      <c r="B102" t="s">
        <v>103</v>
      </c>
      <c r="C102" t="s">
        <v>69</v>
      </c>
      <c r="D102">
        <v>1</v>
      </c>
      <c r="E102" t="s">
        <v>3</v>
      </c>
      <c r="F102" t="s">
        <v>18</v>
      </c>
      <c r="G102" t="s">
        <v>19</v>
      </c>
      <c r="H102" t="s">
        <v>122</v>
      </c>
      <c r="I102">
        <v>3.7999999999999999E-2</v>
      </c>
      <c r="J102" s="81">
        <f>IF(ISBLANK($I102),"",$I102*2.2046)</f>
        <v>8.3774799999999996E-2</v>
      </c>
      <c r="K102" s="81">
        <f>D102*I102</f>
        <v>3.7999999999999999E-2</v>
      </c>
      <c r="L102" s="81">
        <f>IF(ISBLANK($K102),"",$I102*2.2046)</f>
        <v>8.3774799999999996E-2</v>
      </c>
      <c r="M102" s="3">
        <v>15.99</v>
      </c>
      <c r="N102" t="s">
        <v>66</v>
      </c>
    </row>
    <row r="103" spans="1:14" x14ac:dyDescent="0.3">
      <c r="A103" t="s">
        <v>20</v>
      </c>
      <c r="B103" t="s">
        <v>104</v>
      </c>
      <c r="C103" t="s">
        <v>165</v>
      </c>
      <c r="D103">
        <v>1</v>
      </c>
      <c r="E103" t="s">
        <v>3</v>
      </c>
      <c r="F103" t="s">
        <v>18</v>
      </c>
      <c r="G103" t="s">
        <v>19</v>
      </c>
      <c r="H103" t="s">
        <v>122</v>
      </c>
      <c r="I103">
        <v>1.2E-2</v>
      </c>
      <c r="J103" s="81">
        <f>IF(ISBLANK($I103),"",$I103*2.2046)</f>
        <v>2.6455200000000002E-2</v>
      </c>
      <c r="K103" s="81">
        <f>D103*I103</f>
        <v>1.2E-2</v>
      </c>
      <c r="L103" s="81">
        <f>IF(ISBLANK($K103),"",$I103*2.2046)</f>
        <v>2.6455200000000002E-2</v>
      </c>
      <c r="M103" s="3">
        <v>0</v>
      </c>
      <c r="N103" t="s">
        <v>166</v>
      </c>
    </row>
    <row r="104" spans="1:14" x14ac:dyDescent="0.3">
      <c r="A104" t="s">
        <v>20</v>
      </c>
      <c r="B104" t="s">
        <v>104</v>
      </c>
      <c r="C104" t="s">
        <v>70</v>
      </c>
      <c r="D104">
        <v>1</v>
      </c>
      <c r="E104" t="s">
        <v>3</v>
      </c>
      <c r="F104" t="s">
        <v>18</v>
      </c>
      <c r="G104" t="s">
        <v>19</v>
      </c>
      <c r="H104" t="s">
        <v>122</v>
      </c>
      <c r="I104">
        <v>1.4E-2</v>
      </c>
      <c r="J104" s="81">
        <f>IF(ISBLANK($I104),"",$I104*2.2046)</f>
        <v>3.0864400000000004E-2</v>
      </c>
      <c r="K104" s="81">
        <f>D104*I104</f>
        <v>1.4E-2</v>
      </c>
      <c r="L104" s="81">
        <f>IF(ISBLANK($K104),"",$I104*2.2046)</f>
        <v>3.0864400000000004E-2</v>
      </c>
      <c r="M104" s="3">
        <v>15</v>
      </c>
      <c r="N104" t="s">
        <v>66</v>
      </c>
    </row>
    <row r="105" spans="1:14" x14ac:dyDescent="0.3">
      <c r="A105" t="s">
        <v>20</v>
      </c>
      <c r="B105" t="s">
        <v>104</v>
      </c>
      <c r="C105" t="s">
        <v>229</v>
      </c>
      <c r="D105">
        <v>1</v>
      </c>
      <c r="E105" t="s">
        <v>3</v>
      </c>
      <c r="F105" t="s">
        <v>18</v>
      </c>
      <c r="G105" t="s">
        <v>19</v>
      </c>
      <c r="H105" t="s">
        <v>122</v>
      </c>
      <c r="I105">
        <v>2E-3</v>
      </c>
      <c r="J105" s="81">
        <f>IF(ISBLANK($I105),"",$I105*2.2046)</f>
        <v>4.4092000000000003E-3</v>
      </c>
      <c r="K105" s="81">
        <f>D105*I105</f>
        <v>2E-3</v>
      </c>
      <c r="L105" s="81">
        <f>IF(ISBLANK($K105),"",$I105*2.2046)</f>
        <v>4.4092000000000003E-3</v>
      </c>
      <c r="M105" s="3">
        <v>12</v>
      </c>
      <c r="N105" t="s">
        <v>66</v>
      </c>
    </row>
    <row r="106" spans="1:14" x14ac:dyDescent="0.3">
      <c r="A106" t="s">
        <v>20</v>
      </c>
      <c r="B106" t="s">
        <v>104</v>
      </c>
      <c r="C106" t="s">
        <v>239</v>
      </c>
      <c r="D106">
        <v>1</v>
      </c>
      <c r="E106" t="s">
        <v>3</v>
      </c>
      <c r="F106" t="s">
        <v>18</v>
      </c>
      <c r="G106" t="s">
        <v>19</v>
      </c>
      <c r="H106" t="s">
        <v>122</v>
      </c>
      <c r="I106">
        <v>1.0999999999999999E-2</v>
      </c>
      <c r="J106" s="81">
        <f>IF(ISBLANK($I106),"",$I106*2.2046)</f>
        <v>2.4250600000000001E-2</v>
      </c>
      <c r="K106" s="81">
        <f>D106*I106</f>
        <v>1.0999999999999999E-2</v>
      </c>
      <c r="L106" s="81">
        <f>IF(ISBLANK($K106),"",$I106*2.2046)</f>
        <v>2.4250600000000001E-2</v>
      </c>
      <c r="M106" s="3">
        <v>8.9499999999999993</v>
      </c>
      <c r="N106" t="s">
        <v>141</v>
      </c>
    </row>
    <row r="107" spans="1:14" x14ac:dyDescent="0.3">
      <c r="A107" t="s">
        <v>20</v>
      </c>
      <c r="B107" t="s">
        <v>104</v>
      </c>
      <c r="C107" t="s">
        <v>237</v>
      </c>
      <c r="D107">
        <v>2</v>
      </c>
      <c r="E107" t="s">
        <v>3</v>
      </c>
      <c r="F107" t="s">
        <v>18</v>
      </c>
      <c r="G107" t="s">
        <v>19</v>
      </c>
      <c r="H107" t="s">
        <v>122</v>
      </c>
      <c r="I107">
        <v>2.1000000000000001E-2</v>
      </c>
      <c r="J107" s="81">
        <f>IF(ISBLANK($I107),"",$I107*2.2046)</f>
        <v>4.6296600000000007E-2</v>
      </c>
      <c r="K107" s="81">
        <f>D107*I107</f>
        <v>4.2000000000000003E-2</v>
      </c>
      <c r="L107" s="81">
        <f>IF(ISBLANK($K107),"",$I107*2.2046)</f>
        <v>4.6296600000000007E-2</v>
      </c>
      <c r="M107" s="3">
        <v>10.95</v>
      </c>
      <c r="N107" t="s">
        <v>141</v>
      </c>
    </row>
    <row r="108" spans="1:14" x14ac:dyDescent="0.3">
      <c r="A108" t="s">
        <v>20</v>
      </c>
      <c r="B108" t="s">
        <v>104</v>
      </c>
      <c r="C108" t="s">
        <v>238</v>
      </c>
      <c r="D108">
        <v>1</v>
      </c>
      <c r="E108" t="s">
        <v>3</v>
      </c>
      <c r="F108" t="s">
        <v>18</v>
      </c>
      <c r="G108" t="s">
        <v>19</v>
      </c>
      <c r="H108" t="s">
        <v>122</v>
      </c>
      <c r="I108">
        <v>1.9E-2</v>
      </c>
      <c r="J108" s="81">
        <f>IF(ISBLANK($I108),"",$I108*2.2046)</f>
        <v>4.1887399999999998E-2</v>
      </c>
      <c r="K108" s="81">
        <f>D108*I108</f>
        <v>1.9E-2</v>
      </c>
      <c r="L108" s="81">
        <f>IF(ISBLANK($K108),"",$I108*2.2046)</f>
        <v>4.1887399999999998E-2</v>
      </c>
      <c r="M108" s="3">
        <v>12.95</v>
      </c>
      <c r="N108" t="s">
        <v>141</v>
      </c>
    </row>
    <row r="109" spans="1:14" x14ac:dyDescent="0.3">
      <c r="A109" t="s">
        <v>20</v>
      </c>
      <c r="B109" t="s">
        <v>236</v>
      </c>
      <c r="C109" t="s">
        <v>240</v>
      </c>
      <c r="D109">
        <v>2</v>
      </c>
      <c r="E109" t="s">
        <v>3</v>
      </c>
      <c r="F109" t="s">
        <v>18</v>
      </c>
      <c r="G109" t="s">
        <v>19</v>
      </c>
      <c r="H109" t="s">
        <v>122</v>
      </c>
      <c r="I109">
        <v>5.3999999999999999E-2</v>
      </c>
      <c r="J109" s="81">
        <f>IF(ISBLANK($I109),"",$I109*2.2046)</f>
        <v>0.1190484</v>
      </c>
      <c r="K109" s="81">
        <f>D109*I109</f>
        <v>0.108</v>
      </c>
      <c r="L109" s="81">
        <f>IF(ISBLANK($K109),"",$I109*2.2046)</f>
        <v>0.1190484</v>
      </c>
      <c r="M109" s="3">
        <v>16.8</v>
      </c>
      <c r="N109" t="s">
        <v>241</v>
      </c>
    </row>
    <row r="110" spans="1:14" x14ac:dyDescent="0.3">
      <c r="A110" t="s">
        <v>20</v>
      </c>
      <c r="B110" t="s">
        <v>167</v>
      </c>
      <c r="C110" t="s">
        <v>168</v>
      </c>
      <c r="D110">
        <v>1</v>
      </c>
      <c r="E110" t="s">
        <v>3</v>
      </c>
      <c r="F110" t="s">
        <v>18</v>
      </c>
      <c r="G110" t="s">
        <v>19</v>
      </c>
      <c r="H110" t="s">
        <v>122</v>
      </c>
      <c r="I110">
        <v>1.2999999999999999E-2</v>
      </c>
      <c r="J110" s="81">
        <f>IF(ISBLANK($I110),"",$I110*2.2046)</f>
        <v>2.8659799999999999E-2</v>
      </c>
      <c r="K110" s="81">
        <f>D110*I110</f>
        <v>1.2999999999999999E-2</v>
      </c>
      <c r="L110" s="81">
        <f>IF(ISBLANK($K110),"",$I110*2.2046)</f>
        <v>2.8659799999999999E-2</v>
      </c>
      <c r="M110" s="3">
        <v>2</v>
      </c>
      <c r="N110" t="s">
        <v>134</v>
      </c>
    </row>
    <row r="111" spans="1:14" x14ac:dyDescent="0.3">
      <c r="A111" t="s">
        <v>20</v>
      </c>
      <c r="B111" t="s">
        <v>148</v>
      </c>
      <c r="C111" t="s">
        <v>149</v>
      </c>
      <c r="D111">
        <v>1</v>
      </c>
      <c r="E111" t="s">
        <v>3</v>
      </c>
      <c r="F111" t="s">
        <v>18</v>
      </c>
      <c r="G111" t="s">
        <v>19</v>
      </c>
      <c r="H111" t="s">
        <v>122</v>
      </c>
      <c r="I111">
        <v>6.4000000000000001E-2</v>
      </c>
      <c r="J111" s="81">
        <f>IF(ISBLANK($I111),"",$I111*2.2046)</f>
        <v>0.14109440000000001</v>
      </c>
      <c r="K111" s="81">
        <f>D111*I111</f>
        <v>6.4000000000000001E-2</v>
      </c>
      <c r="L111" s="81">
        <f>IF(ISBLANK($K111),"",$I111*2.2046)</f>
        <v>0.14109440000000001</v>
      </c>
      <c r="M111" s="3">
        <v>16</v>
      </c>
      <c r="N111" t="s">
        <v>35</v>
      </c>
    </row>
    <row r="112" spans="1:14" x14ac:dyDescent="0.3">
      <c r="A112" t="s">
        <v>20</v>
      </c>
      <c r="B112" t="s">
        <v>137</v>
      </c>
      <c r="C112" t="s">
        <v>140</v>
      </c>
      <c r="D112">
        <v>2</v>
      </c>
      <c r="E112" t="s">
        <v>3</v>
      </c>
      <c r="F112" t="s">
        <v>18</v>
      </c>
      <c r="G112" t="s">
        <v>19</v>
      </c>
      <c r="H112" t="s">
        <v>122</v>
      </c>
      <c r="I112">
        <v>1.2999999999999999E-2</v>
      </c>
      <c r="J112" s="81">
        <f>IF(ISBLANK($I112),"",$I112*2.2046)</f>
        <v>2.8659799999999999E-2</v>
      </c>
      <c r="K112" s="81">
        <f>D112*I112</f>
        <v>2.5999999999999999E-2</v>
      </c>
      <c r="L112" s="81">
        <f>IF(ISBLANK($K112),"",$I112*2.2046)</f>
        <v>2.8659799999999999E-2</v>
      </c>
      <c r="M112" s="3">
        <v>2.5</v>
      </c>
      <c r="N112" t="s">
        <v>141</v>
      </c>
    </row>
    <row r="113" spans="1:14" x14ac:dyDescent="0.3">
      <c r="A113" t="s">
        <v>20</v>
      </c>
      <c r="B113" t="s">
        <v>146</v>
      </c>
      <c r="C113" t="s">
        <v>147</v>
      </c>
      <c r="D113">
        <v>1</v>
      </c>
      <c r="E113" t="s">
        <v>3</v>
      </c>
      <c r="F113" t="s">
        <v>18</v>
      </c>
      <c r="G113" t="s">
        <v>19</v>
      </c>
      <c r="H113" t="s">
        <v>122</v>
      </c>
      <c r="I113">
        <v>0.01</v>
      </c>
      <c r="J113" s="81">
        <f>IF(ISBLANK($I113),"",$I113*2.2046)</f>
        <v>2.2046000000000003E-2</v>
      </c>
      <c r="K113" s="81">
        <f>D113*I113</f>
        <v>0.01</v>
      </c>
      <c r="L113" s="81">
        <f>IF(ISBLANK($K113),"",$I113*2.2046)</f>
        <v>2.2046000000000003E-2</v>
      </c>
      <c r="M113" s="94">
        <v>10</v>
      </c>
      <c r="N113" t="s">
        <v>66</v>
      </c>
    </row>
    <row r="114" spans="1:14" x14ac:dyDescent="0.3">
      <c r="A114" t="s">
        <v>20</v>
      </c>
      <c r="B114" t="s">
        <v>92</v>
      </c>
      <c r="C114" t="s">
        <v>96</v>
      </c>
      <c r="D114">
        <v>1</v>
      </c>
      <c r="E114" t="s">
        <v>264</v>
      </c>
      <c r="F114" t="s">
        <v>18</v>
      </c>
      <c r="G114" t="s">
        <v>19</v>
      </c>
      <c r="H114" t="s">
        <v>122</v>
      </c>
      <c r="I114">
        <v>3.2000000000000001E-2</v>
      </c>
      <c r="J114" s="81">
        <f>IF(ISBLANK($I114),"",$I114*2.2046)</f>
        <v>7.0547200000000004E-2</v>
      </c>
      <c r="K114" s="81">
        <f>D114*I114</f>
        <v>3.2000000000000001E-2</v>
      </c>
      <c r="L114" s="81">
        <f>IF(ISBLANK($K114),"",$I114*2.2046)</f>
        <v>7.0547200000000004E-2</v>
      </c>
      <c r="M114">
        <v>24.43</v>
      </c>
      <c r="N114" t="s">
        <v>99</v>
      </c>
    </row>
    <row r="115" spans="1:14" x14ac:dyDescent="0.3">
      <c r="A115" t="s">
        <v>20</v>
      </c>
      <c r="B115" t="s">
        <v>326</v>
      </c>
      <c r="C115" t="s">
        <v>327</v>
      </c>
      <c r="D115">
        <v>1</v>
      </c>
      <c r="E115" t="s">
        <v>264</v>
      </c>
      <c r="F115" t="s">
        <v>18</v>
      </c>
      <c r="G115" t="s">
        <v>19</v>
      </c>
      <c r="H115" t="s">
        <v>123</v>
      </c>
      <c r="I115">
        <v>0.312</v>
      </c>
      <c r="J115" s="81">
        <f>IF(ISBLANK($I115),"",$I115*2.2046)</f>
        <v>0.68783519999999998</v>
      </c>
      <c r="K115" s="81">
        <f>D115*I115</f>
        <v>0.312</v>
      </c>
      <c r="L115" s="81">
        <f>IF(ISBLANK($K115),"",$I115*2.2046)</f>
        <v>0.68783519999999998</v>
      </c>
      <c r="M115" s="3">
        <v>45</v>
      </c>
      <c r="N115" t="s">
        <v>86</v>
      </c>
    </row>
    <row r="116" spans="1:14" x14ac:dyDescent="0.3">
      <c r="A116" t="s">
        <v>20</v>
      </c>
      <c r="B116" t="s">
        <v>163</v>
      </c>
      <c r="C116" t="s">
        <v>164</v>
      </c>
      <c r="D116">
        <v>1</v>
      </c>
      <c r="E116" t="s">
        <v>264</v>
      </c>
      <c r="F116" t="s">
        <v>18</v>
      </c>
      <c r="G116" t="s">
        <v>19</v>
      </c>
      <c r="H116" t="s">
        <v>122</v>
      </c>
      <c r="I116">
        <v>1.2E-2</v>
      </c>
      <c r="J116" s="81">
        <f>IF(ISBLANK($I116),"",$I116*2.2046)</f>
        <v>2.6455200000000002E-2</v>
      </c>
      <c r="K116" s="81">
        <f>D116*I116</f>
        <v>1.2E-2</v>
      </c>
      <c r="L116" s="81">
        <f>IF(ISBLANK($K116),"",$I116*2.2046)</f>
        <v>2.6455200000000002E-2</v>
      </c>
      <c r="M116" s="3">
        <v>6.95</v>
      </c>
      <c r="N116" t="s">
        <v>118</v>
      </c>
    </row>
    <row r="117" spans="1:14" x14ac:dyDescent="0.3">
      <c r="A117" t="s">
        <v>20</v>
      </c>
      <c r="B117" t="s">
        <v>93</v>
      </c>
      <c r="C117" t="s">
        <v>97</v>
      </c>
      <c r="D117">
        <v>2</v>
      </c>
      <c r="E117" t="s">
        <v>264</v>
      </c>
      <c r="F117" t="s">
        <v>18</v>
      </c>
      <c r="G117" t="s">
        <v>19</v>
      </c>
      <c r="H117" t="s">
        <v>122</v>
      </c>
      <c r="I117">
        <v>2.4E-2</v>
      </c>
      <c r="J117" s="81">
        <f>IF(ISBLANK($I117),"",$I117*2.2046)</f>
        <v>5.2910400000000003E-2</v>
      </c>
      <c r="K117" s="81">
        <f>D117*I117</f>
        <v>4.8000000000000001E-2</v>
      </c>
      <c r="L117" s="81">
        <f>IF(ISBLANK($K117),"",$I117*2.2046)</f>
        <v>5.2910400000000003E-2</v>
      </c>
      <c r="M117">
        <v>20.86</v>
      </c>
      <c r="N117" t="s">
        <v>99</v>
      </c>
    </row>
    <row r="118" spans="1:14" x14ac:dyDescent="0.3">
      <c r="A118" t="s">
        <v>20</v>
      </c>
      <c r="B118" t="s">
        <v>159</v>
      </c>
      <c r="C118" t="s">
        <v>160</v>
      </c>
      <c r="D118">
        <v>1</v>
      </c>
      <c r="E118" t="s">
        <v>264</v>
      </c>
      <c r="F118" t="s">
        <v>18</v>
      </c>
      <c r="G118" t="s">
        <v>19</v>
      </c>
      <c r="H118" t="s">
        <v>122</v>
      </c>
      <c r="I118">
        <v>4.1000000000000002E-2</v>
      </c>
      <c r="J118" s="81">
        <f>IF(ISBLANK($I118),"",$I118*2.2046)</f>
        <v>9.0388600000000013E-2</v>
      </c>
      <c r="K118" s="81">
        <f>D118*I118</f>
        <v>4.1000000000000002E-2</v>
      </c>
      <c r="L118" s="81">
        <f>IF(ISBLANK($K118),"",$I118*2.2046)</f>
        <v>9.0388600000000013E-2</v>
      </c>
      <c r="M118" s="3">
        <v>15</v>
      </c>
      <c r="N118" t="s">
        <v>161</v>
      </c>
    </row>
    <row r="119" spans="1:14" x14ac:dyDescent="0.3">
      <c r="A119" t="s">
        <v>20</v>
      </c>
      <c r="B119" t="s">
        <v>40</v>
      </c>
      <c r="C119" t="s">
        <v>26</v>
      </c>
      <c r="D119">
        <v>1</v>
      </c>
      <c r="E119" t="s">
        <v>264</v>
      </c>
      <c r="F119" t="s">
        <v>18</v>
      </c>
      <c r="G119" t="s">
        <v>19</v>
      </c>
      <c r="H119" t="s">
        <v>122</v>
      </c>
      <c r="I119">
        <v>0.01</v>
      </c>
      <c r="J119" s="81">
        <f>IF(ISBLANK($I119),"",$I119*2.2046)</f>
        <v>2.2046000000000003E-2</v>
      </c>
      <c r="K119" s="81">
        <f>D119*I119</f>
        <v>0.01</v>
      </c>
      <c r="L119" s="81">
        <f>IF(ISBLANK($K119),"",$I119*2.2046)</f>
        <v>2.2046000000000003E-2</v>
      </c>
      <c r="M119" s="3">
        <v>0</v>
      </c>
      <c r="N119" t="s">
        <v>211</v>
      </c>
    </row>
    <row r="120" spans="1:14" s="92" customFormat="1" x14ac:dyDescent="0.3">
      <c r="A120" s="92" t="s">
        <v>20</v>
      </c>
      <c r="B120" s="92" t="s">
        <v>185</v>
      </c>
      <c r="C120" s="92" t="s">
        <v>192</v>
      </c>
      <c r="D120" s="92">
        <v>1</v>
      </c>
      <c r="E120" s="92" t="s">
        <v>264</v>
      </c>
      <c r="F120" s="92" t="s">
        <v>18</v>
      </c>
      <c r="G120" s="92" t="s">
        <v>19</v>
      </c>
      <c r="H120" s="92" t="s">
        <v>122</v>
      </c>
      <c r="I120" s="92">
        <v>0.19600000000000001</v>
      </c>
      <c r="J120" s="93">
        <f>IF(ISBLANK($I120),"",$I120*2.2046)</f>
        <v>0.43210160000000003</v>
      </c>
      <c r="K120" s="93">
        <f>D120*I120</f>
        <v>0.19600000000000001</v>
      </c>
      <c r="L120" s="93">
        <f>IF(ISBLANK($K120),"",$I120*2.2046)</f>
        <v>0.43210160000000003</v>
      </c>
      <c r="M120" s="94">
        <v>30</v>
      </c>
      <c r="N120" s="92" t="s">
        <v>193</v>
      </c>
    </row>
    <row r="121" spans="1:14" x14ac:dyDescent="0.3">
      <c r="J121" s="81" t="str">
        <f>IF(ISBLANK($I121),"",$I121*2.2046)</f>
        <v/>
      </c>
      <c r="K121" s="81"/>
      <c r="L121" s="81" t="str">
        <f>IF(ISBLANK($K121),"",$I121*2.2046)</f>
        <v/>
      </c>
      <c r="M121" s="3"/>
    </row>
    <row r="122" spans="1:14" x14ac:dyDescent="0.3">
      <c r="J122" s="81" t="str">
        <f>IF(ISBLANK($I122),"",$I122*2.2046)</f>
        <v/>
      </c>
      <c r="K122" s="81"/>
      <c r="L122" s="81" t="str">
        <f>IF(ISBLANK($K122),"",$I122*2.2046)</f>
        <v/>
      </c>
      <c r="M122" s="3"/>
    </row>
    <row r="123" spans="1:14" x14ac:dyDescent="0.3">
      <c r="J123" s="81" t="str">
        <f>IF(ISBLANK($I123),"",$I123*2.2046)</f>
        <v/>
      </c>
      <c r="K123" s="81"/>
      <c r="L123" s="81" t="str">
        <f>IF(ISBLANK($K123),"",$I123*2.2046)</f>
        <v/>
      </c>
      <c r="M123" s="3"/>
    </row>
    <row r="124" spans="1:14" x14ac:dyDescent="0.3">
      <c r="J124" s="81" t="str">
        <f>IF(ISBLANK($I124),"",$I124*2.2046)</f>
        <v/>
      </c>
      <c r="K124" s="81"/>
      <c r="L124" s="81" t="str">
        <f>IF(ISBLANK($K124),"",$I124*2.2046)</f>
        <v/>
      </c>
      <c r="M124" s="3"/>
    </row>
    <row r="125" spans="1:14" x14ac:dyDescent="0.3">
      <c r="J125" s="81" t="str">
        <f>IF(ISBLANK($I125),"",$I125*2.2046)</f>
        <v/>
      </c>
      <c r="K125" s="81"/>
      <c r="L125" s="81" t="str">
        <f>IF(ISBLANK($K125),"",$I125*2.2046)</f>
        <v/>
      </c>
      <c r="M125" s="3"/>
    </row>
    <row r="126" spans="1:14" x14ac:dyDescent="0.3">
      <c r="J126" s="81" t="str">
        <f>IF(ISBLANK($I126),"",$I126*2.2046)</f>
        <v/>
      </c>
      <c r="K126" s="81"/>
      <c r="L126" s="81" t="str">
        <f>IF(ISBLANK($K126),"",$I126*2.2046)</f>
        <v/>
      </c>
      <c r="M126" s="3"/>
    </row>
    <row r="127" spans="1:14" x14ac:dyDescent="0.3">
      <c r="J127" s="81" t="str">
        <f>IF(ISBLANK($I127),"",$I127*2.2046)</f>
        <v/>
      </c>
      <c r="K127" s="81"/>
      <c r="L127" s="81" t="str">
        <f>IF(ISBLANK($K127),"",$I127*2.2046)</f>
        <v/>
      </c>
      <c r="M127" s="3"/>
    </row>
    <row r="128" spans="1:14" x14ac:dyDescent="0.3">
      <c r="J128" s="81" t="str">
        <f>IF(ISBLANK($I128),"",$I128*2.2046)</f>
        <v/>
      </c>
      <c r="K128" s="81"/>
      <c r="L128" s="81" t="str">
        <f>IF(ISBLANK($K128),"",$I128*2.2046)</f>
        <v/>
      </c>
      <c r="M128" s="3"/>
    </row>
    <row r="129" spans="10:13" x14ac:dyDescent="0.3">
      <c r="J129" s="81" t="str">
        <f>IF(ISBLANK($I129),"",$I129*2.2046)</f>
        <v/>
      </c>
      <c r="K129" s="81"/>
      <c r="L129" s="81" t="str">
        <f>IF(ISBLANK($K129),"",$I129*2.2046)</f>
        <v/>
      </c>
      <c r="M129" s="3"/>
    </row>
    <row r="130" spans="10:13" x14ac:dyDescent="0.3">
      <c r="J130" s="81" t="str">
        <f>IF(ISBLANK($I130),"",$I130*2.2046)</f>
        <v/>
      </c>
      <c r="K130" s="81"/>
      <c r="L130" s="81" t="str">
        <f>IF(ISBLANK($K130),"",$I130*2.2046)</f>
        <v/>
      </c>
      <c r="M130" s="3"/>
    </row>
    <row r="131" spans="10:13" x14ac:dyDescent="0.3">
      <c r="J131" s="81" t="str">
        <f>IF(ISBLANK($I131),"",$I131*2.2046)</f>
        <v/>
      </c>
      <c r="K131" s="81"/>
      <c r="L131" s="81" t="str">
        <f>IF(ISBLANK($K131),"",$I131*2.2046)</f>
        <v/>
      </c>
      <c r="M131" s="3"/>
    </row>
    <row r="132" spans="10:13" x14ac:dyDescent="0.3">
      <c r="J132" s="81" t="str">
        <f>IF(ISBLANK($I132),"",$I132*2.2046)</f>
        <v/>
      </c>
      <c r="K132" s="81"/>
      <c r="L132" s="81" t="str">
        <f>IF(ISBLANK($K132),"",$I132*2.2046)</f>
        <v/>
      </c>
      <c r="M132" s="3"/>
    </row>
    <row r="133" spans="10:13" x14ac:dyDescent="0.3">
      <c r="J133" s="81" t="str">
        <f>IF(ISBLANK($I133),"",$I133*2.2046)</f>
        <v/>
      </c>
      <c r="K133" s="81"/>
      <c r="L133" s="81" t="str">
        <f>IF(ISBLANK($K133),"",$I133*2.2046)</f>
        <v/>
      </c>
      <c r="M133" s="3"/>
    </row>
    <row r="134" spans="10:13" x14ac:dyDescent="0.3">
      <c r="J134" s="81" t="str">
        <f>IF(ISBLANK($I134),"",$I134*2.2046)</f>
        <v/>
      </c>
      <c r="K134" s="81"/>
      <c r="L134" s="81" t="str">
        <f>IF(ISBLANK($K134),"",$I134*2.2046)</f>
        <v/>
      </c>
      <c r="M134" s="3"/>
    </row>
    <row r="135" spans="10:13" x14ac:dyDescent="0.3">
      <c r="J135" s="81" t="str">
        <f>IF(ISBLANK($I135),"",$I135*2.2046)</f>
        <v/>
      </c>
      <c r="K135" s="81"/>
      <c r="L135" s="81" t="str">
        <f>IF(ISBLANK($K135),"",$I135*2.2046)</f>
        <v/>
      </c>
      <c r="M135" s="3"/>
    </row>
    <row r="136" spans="10:13" x14ac:dyDescent="0.3">
      <c r="J136" s="81" t="str">
        <f>IF(ISBLANK($I136),"",$I136*2.2046)</f>
        <v/>
      </c>
      <c r="K136" s="81"/>
      <c r="L136" s="81" t="str">
        <f>IF(ISBLANK($K136),"",$I136*2.2046)</f>
        <v/>
      </c>
      <c r="M136" s="3"/>
    </row>
    <row r="137" spans="10:13" x14ac:dyDescent="0.3">
      <c r="J137" s="81" t="str">
        <f>IF(ISBLANK($I137),"",$I137*2.2046)</f>
        <v/>
      </c>
      <c r="K137" s="81"/>
      <c r="L137" s="81" t="str">
        <f>IF(ISBLANK($K137),"",$I137*2.2046)</f>
        <v/>
      </c>
      <c r="M137" s="3"/>
    </row>
    <row r="138" spans="10:13" x14ac:dyDescent="0.3">
      <c r="J138" s="81" t="str">
        <f>IF(ISBLANK($I138),"",$I138*2.2046)</f>
        <v/>
      </c>
      <c r="K138" s="81"/>
      <c r="L138" s="81" t="str">
        <f>IF(ISBLANK($K138),"",$I138*2.2046)</f>
        <v/>
      </c>
      <c r="M138" s="3"/>
    </row>
    <row r="139" spans="10:13" x14ac:dyDescent="0.3">
      <c r="J139" s="81" t="str">
        <f>IF(ISBLANK($I139),"",$I139*2.2046)</f>
        <v/>
      </c>
      <c r="K139" s="81"/>
      <c r="L139" s="81" t="str">
        <f>IF(ISBLANK($K139),"",$I139*2.2046)</f>
        <v/>
      </c>
      <c r="M139" s="3"/>
    </row>
    <row r="140" spans="10:13" x14ac:dyDescent="0.3">
      <c r="J140" s="81" t="str">
        <f>IF(ISBLANK($I140),"",$I140*2.2046)</f>
        <v/>
      </c>
      <c r="K140" s="81"/>
      <c r="L140" s="81" t="str">
        <f>IF(ISBLANK($K140),"",$I140*2.2046)</f>
        <v/>
      </c>
      <c r="M140" s="3"/>
    </row>
    <row r="141" spans="10:13" x14ac:dyDescent="0.3">
      <c r="J141" s="81" t="str">
        <f>IF(ISBLANK($I141),"",$I141*2.2046)</f>
        <v/>
      </c>
      <c r="K141" s="81"/>
      <c r="L141" s="81" t="str">
        <f>IF(ISBLANK($K141),"",$I141*2.2046)</f>
        <v/>
      </c>
      <c r="M141" s="3"/>
    </row>
    <row r="142" spans="10:13" x14ac:dyDescent="0.3">
      <c r="J142" s="81" t="str">
        <f>IF(ISBLANK($I142),"",$I142*2.2046)</f>
        <v/>
      </c>
      <c r="K142" s="81"/>
      <c r="L142" s="81" t="str">
        <f>IF(ISBLANK($K142),"",$I142*2.2046)</f>
        <v/>
      </c>
      <c r="M142" s="3"/>
    </row>
    <row r="143" spans="10:13" x14ac:dyDescent="0.3">
      <c r="J143" s="81" t="str">
        <f>IF(ISBLANK($I143),"",$I143*2.2046)</f>
        <v/>
      </c>
      <c r="K143" s="81"/>
      <c r="L143" s="81" t="str">
        <f>IF(ISBLANK($K143),"",$I143*2.2046)</f>
        <v/>
      </c>
      <c r="M143" s="3"/>
    </row>
    <row r="144" spans="10:13" x14ac:dyDescent="0.3">
      <c r="J144" s="81" t="str">
        <f>IF(ISBLANK($I144),"",$I144*2.2046)</f>
        <v/>
      </c>
      <c r="K144" s="81"/>
      <c r="L144" s="81" t="str">
        <f>IF(ISBLANK($K144),"",$I144*2.2046)</f>
        <v/>
      </c>
      <c r="M144" s="3"/>
    </row>
    <row r="145" spans="10:13" x14ac:dyDescent="0.3">
      <c r="J145" s="81" t="str">
        <f>IF(ISBLANK($I145),"",$I145*2.2046)</f>
        <v/>
      </c>
      <c r="K145" s="81"/>
      <c r="L145" s="81" t="str">
        <f>IF(ISBLANK($K145),"",$I145*2.2046)</f>
        <v/>
      </c>
      <c r="M145" s="3"/>
    </row>
    <row r="146" spans="10:13" x14ac:dyDescent="0.3">
      <c r="J146" s="81" t="str">
        <f>IF(ISBLANK($I146),"",$I146*2.2046)</f>
        <v/>
      </c>
      <c r="K146" s="81"/>
      <c r="L146" s="81" t="str">
        <f>IF(ISBLANK($K146),"",$I146*2.2046)</f>
        <v/>
      </c>
      <c r="M146" s="3"/>
    </row>
    <row r="147" spans="10:13" x14ac:dyDescent="0.3">
      <c r="J147" s="81" t="str">
        <f>IF(ISBLANK($I147),"",$I147*2.2046)</f>
        <v/>
      </c>
      <c r="K147" s="81"/>
      <c r="L147" s="81" t="str">
        <f>IF(ISBLANK($K147),"",$I147*2.2046)</f>
        <v/>
      </c>
      <c r="M147" s="3"/>
    </row>
    <row r="148" spans="10:13" x14ac:dyDescent="0.3">
      <c r="J148" s="81" t="str">
        <f>IF(ISBLANK($I148),"",$I148*2.2046)</f>
        <v/>
      </c>
      <c r="K148" s="81"/>
      <c r="L148" s="81" t="str">
        <f>IF(ISBLANK($K148),"",$I148*2.2046)</f>
        <v/>
      </c>
      <c r="M148" s="3"/>
    </row>
    <row r="149" spans="10:13" x14ac:dyDescent="0.3">
      <c r="J149" s="81" t="str">
        <f>IF(ISBLANK($I149),"",$I149*2.2046)</f>
        <v/>
      </c>
      <c r="K149" s="81"/>
      <c r="L149" s="81" t="str">
        <f>IF(ISBLANK($K149),"",$I149*2.2046)</f>
        <v/>
      </c>
      <c r="M149" s="3"/>
    </row>
    <row r="150" spans="10:13" x14ac:dyDescent="0.3">
      <c r="J150" s="81" t="str">
        <f>IF(ISBLANK($I150),"",$I150*2.2046)</f>
        <v/>
      </c>
      <c r="K150" s="81"/>
      <c r="L150" s="81" t="str">
        <f>IF(ISBLANK($K150),"",$I150*2.2046)</f>
        <v/>
      </c>
      <c r="M150" s="3"/>
    </row>
    <row r="151" spans="10:13" x14ac:dyDescent="0.3">
      <c r="J151" s="81" t="str">
        <f>IF(ISBLANK($I151),"",$I151*2.2046)</f>
        <v/>
      </c>
      <c r="K151" s="81"/>
      <c r="L151" s="81" t="str">
        <f>IF(ISBLANK($K151),"",$I151*2.2046)</f>
        <v/>
      </c>
      <c r="M151" s="3"/>
    </row>
    <row r="152" spans="10:13" x14ac:dyDescent="0.3">
      <c r="J152" s="81" t="str">
        <f>IF(ISBLANK($I152),"",$I152*2.2046)</f>
        <v/>
      </c>
      <c r="K152" s="81"/>
      <c r="L152" s="81" t="str">
        <f>IF(ISBLANK($K152),"",$I152*2.2046)</f>
        <v/>
      </c>
      <c r="M152" s="3"/>
    </row>
    <row r="153" spans="10:13" x14ac:dyDescent="0.3">
      <c r="J153" s="81" t="str">
        <f>IF(ISBLANK($I153),"",$I153*2.2046)</f>
        <v/>
      </c>
      <c r="K153" s="81"/>
      <c r="L153" s="81" t="str">
        <f>IF(ISBLANK($K153),"",$I153*2.2046)</f>
        <v/>
      </c>
      <c r="M153" s="3"/>
    </row>
    <row r="154" spans="10:13" x14ac:dyDescent="0.3">
      <c r="J154" s="81" t="str">
        <f>IF(ISBLANK($I154),"",$I154*2.2046)</f>
        <v/>
      </c>
      <c r="K154" s="81"/>
      <c r="L154" s="81" t="str">
        <f>IF(ISBLANK($K154),"",$I154*2.2046)</f>
        <v/>
      </c>
      <c r="M154" s="3"/>
    </row>
    <row r="155" spans="10:13" x14ac:dyDescent="0.3">
      <c r="J155" s="81" t="str">
        <f>IF(ISBLANK($I155),"",$I155*2.2046)</f>
        <v/>
      </c>
      <c r="K155" s="81"/>
      <c r="L155" s="81" t="str">
        <f>IF(ISBLANK($K155),"",$I155*2.2046)</f>
        <v/>
      </c>
      <c r="M155" s="3"/>
    </row>
    <row r="156" spans="10:13" x14ac:dyDescent="0.3">
      <c r="J156" s="81" t="str">
        <f>IF(ISBLANK($I156),"",$I156*2.2046)</f>
        <v/>
      </c>
      <c r="K156" s="81"/>
      <c r="L156" s="81" t="str">
        <f>IF(ISBLANK($K156),"",$I156*2.2046)</f>
        <v/>
      </c>
      <c r="M156" s="3"/>
    </row>
    <row r="157" spans="10:13" x14ac:dyDescent="0.3">
      <c r="J157" s="81" t="str">
        <f>IF(ISBLANK($I157),"",$I157*2.2046)</f>
        <v/>
      </c>
      <c r="K157" s="81"/>
      <c r="L157" s="81" t="str">
        <f>IF(ISBLANK($K157),"",$I157*2.2046)</f>
        <v/>
      </c>
      <c r="M157" s="3"/>
    </row>
    <row r="158" spans="10:13" x14ac:dyDescent="0.3">
      <c r="J158" s="81" t="str">
        <f>IF(ISBLANK($I158),"",$I158*2.2046)</f>
        <v/>
      </c>
      <c r="K158" s="81"/>
      <c r="L158" s="81" t="str">
        <f>IF(ISBLANK($K158),"",$I158*2.2046)</f>
        <v/>
      </c>
      <c r="M158" s="3"/>
    </row>
    <row r="159" spans="10:13" x14ac:dyDescent="0.3">
      <c r="J159" s="81" t="str">
        <f>IF(ISBLANK($I159),"",$I159*2.2046)</f>
        <v/>
      </c>
      <c r="K159" s="81"/>
      <c r="L159" s="81" t="str">
        <f>IF(ISBLANK($K159),"",$I159*2.2046)</f>
        <v/>
      </c>
      <c r="M159" s="3"/>
    </row>
    <row r="160" spans="10:13" x14ac:dyDescent="0.3">
      <c r="J160" s="81" t="str">
        <f>IF(ISBLANK($I160),"",$I160*2.2046)</f>
        <v/>
      </c>
      <c r="K160" s="81"/>
      <c r="L160" s="81" t="str">
        <f>IF(ISBLANK($K160),"",$I160*2.2046)</f>
        <v/>
      </c>
      <c r="M160" s="3"/>
    </row>
    <row r="161" spans="10:13" x14ac:dyDescent="0.3">
      <c r="J161" s="81" t="str">
        <f>IF(ISBLANK($I161),"",$I161*2.2046)</f>
        <v/>
      </c>
      <c r="K161" s="81"/>
      <c r="L161" s="81" t="str">
        <f>IF(ISBLANK($K161),"",$I161*2.2046)</f>
        <v/>
      </c>
      <c r="M161" s="3"/>
    </row>
    <row r="162" spans="10:13" x14ac:dyDescent="0.3">
      <c r="J162" s="81" t="str">
        <f>IF(ISBLANK($I162),"",$I162*2.2046)</f>
        <v/>
      </c>
      <c r="K162" s="81"/>
      <c r="L162" s="81" t="str">
        <f>IF(ISBLANK($K162),"",$I162*2.2046)</f>
        <v/>
      </c>
      <c r="M162" s="3"/>
    </row>
    <row r="163" spans="10:13" x14ac:dyDescent="0.3">
      <c r="J163" s="81" t="str">
        <f>IF(ISBLANK($I163),"",$I163*2.2046)</f>
        <v/>
      </c>
      <c r="K163" s="81"/>
      <c r="L163" s="81" t="str">
        <f>IF(ISBLANK($K163),"",$I163*2.2046)</f>
        <v/>
      </c>
      <c r="M163" s="3"/>
    </row>
    <row r="164" spans="10:13" x14ac:dyDescent="0.3">
      <c r="J164" s="81" t="str">
        <f>IF(ISBLANK($I164),"",$I164*2.2046)</f>
        <v/>
      </c>
      <c r="K164" s="81"/>
      <c r="L164" s="81" t="str">
        <f>IF(ISBLANK($K164),"",$I164*2.2046)</f>
        <v/>
      </c>
      <c r="M164" s="3"/>
    </row>
    <row r="165" spans="10:13" x14ac:dyDescent="0.3">
      <c r="J165" s="81" t="str">
        <f>IF(ISBLANK($I165),"",$I165*2.2046)</f>
        <v/>
      </c>
      <c r="K165" s="81"/>
      <c r="L165" s="81" t="str">
        <f>IF(ISBLANK($K165),"",$I165*2.2046)</f>
        <v/>
      </c>
      <c r="M165" s="3"/>
    </row>
    <row r="166" spans="10:13" x14ac:dyDescent="0.3">
      <c r="J166" s="81" t="str">
        <f>IF(ISBLANK($I166),"",$I166*2.2046)</f>
        <v/>
      </c>
      <c r="K166" s="81"/>
      <c r="L166" s="81" t="str">
        <f>IF(ISBLANK($K166),"",$I166*2.2046)</f>
        <v/>
      </c>
      <c r="M166" s="3"/>
    </row>
    <row r="167" spans="10:13" x14ac:dyDescent="0.3">
      <c r="J167" s="81" t="str">
        <f>IF(ISBLANK($I167),"",$I167*2.2046)</f>
        <v/>
      </c>
      <c r="K167" s="81"/>
      <c r="L167" s="81" t="str">
        <f>IF(ISBLANK($K167),"",$I167*2.2046)</f>
        <v/>
      </c>
      <c r="M167" s="3"/>
    </row>
    <row r="168" spans="10:13" x14ac:dyDescent="0.3">
      <c r="J168" s="81" t="str">
        <f>IF(ISBLANK($I168),"",$I168*2.2046)</f>
        <v/>
      </c>
      <c r="K168" s="81"/>
      <c r="L168" s="81" t="str">
        <f>IF(ISBLANK($K168),"",$I168*2.2046)</f>
        <v/>
      </c>
      <c r="M168" s="3"/>
    </row>
    <row r="169" spans="10:13" x14ac:dyDescent="0.3">
      <c r="J169" s="81" t="str">
        <f>IF(ISBLANK($I169),"",$I169*2.2046)</f>
        <v/>
      </c>
      <c r="K169" s="81"/>
      <c r="L169" s="81" t="str">
        <f>IF(ISBLANK($K169),"",$I169*2.2046)</f>
        <v/>
      </c>
      <c r="M169" s="3"/>
    </row>
    <row r="170" spans="10:13" x14ac:dyDescent="0.3">
      <c r="J170" s="81" t="str">
        <f>IF(ISBLANK($I170),"",$I170*2.2046)</f>
        <v/>
      </c>
      <c r="K170" s="81"/>
      <c r="L170" s="81" t="str">
        <f>IF(ISBLANK($K170),"",$I170*2.2046)</f>
        <v/>
      </c>
      <c r="M170" s="3"/>
    </row>
    <row r="171" spans="10:13" x14ac:dyDescent="0.3">
      <c r="J171" s="81" t="str">
        <f>IF(ISBLANK($I171),"",$I171*2.2046)</f>
        <v/>
      </c>
      <c r="K171" s="81"/>
      <c r="L171" s="81" t="str">
        <f>IF(ISBLANK($K171),"",$I171*2.2046)</f>
        <v/>
      </c>
      <c r="M171" s="3"/>
    </row>
    <row r="172" spans="10:13" x14ac:dyDescent="0.3">
      <c r="J172" s="81" t="str">
        <f>IF(ISBLANK($I172),"",$I172*2.2046)</f>
        <v/>
      </c>
      <c r="K172" s="81"/>
      <c r="L172" s="81" t="str">
        <f>IF(ISBLANK($K172),"",$I172*2.2046)</f>
        <v/>
      </c>
      <c r="M172" s="3"/>
    </row>
    <row r="173" spans="10:13" x14ac:dyDescent="0.3">
      <c r="J173" s="81" t="str">
        <f>IF(ISBLANK($I173),"",$I173*2.2046)</f>
        <v/>
      </c>
      <c r="K173" s="81"/>
      <c r="L173" s="81" t="str">
        <f>IF(ISBLANK($K173),"",$I173*2.2046)</f>
        <v/>
      </c>
      <c r="M173" s="3"/>
    </row>
    <row r="174" spans="10:13" x14ac:dyDescent="0.3">
      <c r="J174" s="81" t="str">
        <f>IF(ISBLANK($I174),"",$I174*2.2046)</f>
        <v/>
      </c>
      <c r="K174" s="81"/>
      <c r="L174" s="81" t="str">
        <f>IF(ISBLANK($K174),"",$I174*2.2046)</f>
        <v/>
      </c>
      <c r="M174" s="3"/>
    </row>
    <row r="175" spans="10:13" x14ac:dyDescent="0.3">
      <c r="J175" s="81" t="str">
        <f>IF(ISBLANK($I175),"",$I175*2.2046)</f>
        <v/>
      </c>
      <c r="K175" s="81"/>
      <c r="L175" s="81" t="str">
        <f>IF(ISBLANK($K175),"",$I175*2.2046)</f>
        <v/>
      </c>
      <c r="M175" s="3"/>
    </row>
    <row r="176" spans="10:13" x14ac:dyDescent="0.3">
      <c r="J176" s="81" t="str">
        <f>IF(ISBLANK($I176),"",$I176*2.2046)</f>
        <v/>
      </c>
      <c r="K176" s="81"/>
      <c r="L176" s="81" t="str">
        <f>IF(ISBLANK($K176),"",$I176*2.2046)</f>
        <v/>
      </c>
      <c r="M176" s="3"/>
    </row>
    <row r="177" spans="10:13" x14ac:dyDescent="0.3">
      <c r="J177" s="81" t="str">
        <f>IF(ISBLANK($I177),"",$I177*2.2046)</f>
        <v/>
      </c>
      <c r="K177" s="81"/>
      <c r="L177" s="81" t="str">
        <f>IF(ISBLANK($K177),"",$I177*2.2046)</f>
        <v/>
      </c>
      <c r="M177" s="3"/>
    </row>
    <row r="178" spans="10:13" x14ac:dyDescent="0.3">
      <c r="J178" s="81" t="str">
        <f>IF(ISBLANK($I178),"",$I178*2.2046)</f>
        <v/>
      </c>
      <c r="K178" s="81"/>
      <c r="L178" s="81" t="str">
        <f>IF(ISBLANK($K178),"",$I178*2.2046)</f>
        <v/>
      </c>
      <c r="M178" s="3"/>
    </row>
    <row r="179" spans="10:13" x14ac:dyDescent="0.3">
      <c r="J179" s="81" t="str">
        <f>IF(ISBLANK($I179),"",$I179*2.2046)</f>
        <v/>
      </c>
      <c r="K179" s="81"/>
      <c r="L179" s="81" t="str">
        <f>IF(ISBLANK($K179),"",$I179*2.2046)</f>
        <v/>
      </c>
      <c r="M179" s="3"/>
    </row>
    <row r="180" spans="10:13" x14ac:dyDescent="0.3">
      <c r="J180" s="81" t="str">
        <f>IF(ISBLANK($I180),"",$I180*2.2046)</f>
        <v/>
      </c>
      <c r="K180" s="81"/>
      <c r="L180" s="81" t="str">
        <f>IF(ISBLANK($K180),"",$I180*2.2046)</f>
        <v/>
      </c>
      <c r="M180" s="3"/>
    </row>
    <row r="181" spans="10:13" x14ac:dyDescent="0.3">
      <c r="J181" s="81" t="str">
        <f>IF(ISBLANK($I181),"",$I181*2.2046)</f>
        <v/>
      </c>
      <c r="K181" s="81"/>
      <c r="L181" s="81" t="str">
        <f>IF(ISBLANK($K181),"",$I181*2.2046)</f>
        <v/>
      </c>
      <c r="M181" s="3"/>
    </row>
    <row r="182" spans="10:13" x14ac:dyDescent="0.3">
      <c r="J182" s="81" t="str">
        <f>IF(ISBLANK($I182),"",$I182*2.2046)</f>
        <v/>
      </c>
      <c r="K182" s="81"/>
      <c r="L182" s="81" t="str">
        <f>IF(ISBLANK($K182),"",$I182*2.2046)</f>
        <v/>
      </c>
      <c r="M182" s="3"/>
    </row>
    <row r="183" spans="10:13" x14ac:dyDescent="0.3">
      <c r="J183" s="81" t="str">
        <f>IF(ISBLANK($I183),"",$I183*2.2046)</f>
        <v/>
      </c>
      <c r="K183" s="81"/>
      <c r="L183" s="81" t="str">
        <f>IF(ISBLANK($K183),"",$I183*2.2046)</f>
        <v/>
      </c>
      <c r="M183" s="3"/>
    </row>
    <row r="184" spans="10:13" x14ac:dyDescent="0.3">
      <c r="J184" s="81" t="str">
        <f>IF(ISBLANK($I184),"",$I184*2.2046)</f>
        <v/>
      </c>
      <c r="K184" s="81"/>
      <c r="L184" s="81" t="str">
        <f>IF(ISBLANK($K184),"",$I184*2.2046)</f>
        <v/>
      </c>
      <c r="M184" s="3"/>
    </row>
    <row r="185" spans="10:13" x14ac:dyDescent="0.3">
      <c r="J185" s="81" t="str">
        <f>IF(ISBLANK($I185),"",$I185*2.2046)</f>
        <v/>
      </c>
      <c r="K185" s="81"/>
      <c r="L185" s="81" t="str">
        <f>IF(ISBLANK($K185),"",$I185*2.2046)</f>
        <v/>
      </c>
      <c r="M185" s="3"/>
    </row>
    <row r="186" spans="10:13" x14ac:dyDescent="0.3">
      <c r="J186" s="81" t="str">
        <f>IF(ISBLANK($I186),"",$I186*2.2046)</f>
        <v/>
      </c>
      <c r="K186" s="81"/>
      <c r="L186" s="81" t="str">
        <f>IF(ISBLANK($K186),"",$I186*2.2046)</f>
        <v/>
      </c>
      <c r="M186" s="3"/>
    </row>
    <row r="187" spans="10:13" x14ac:dyDescent="0.3">
      <c r="J187" s="81" t="str">
        <f>IF(ISBLANK($I187),"",$I187*2.2046)</f>
        <v/>
      </c>
      <c r="K187" s="81"/>
      <c r="L187" s="81" t="str">
        <f>IF(ISBLANK($K187),"",$I187*2.2046)</f>
        <v/>
      </c>
      <c r="M187" s="3"/>
    </row>
    <row r="188" spans="10:13" x14ac:dyDescent="0.3">
      <c r="J188" s="81" t="str">
        <f>IF(ISBLANK($I188),"",$I188*2.2046)</f>
        <v/>
      </c>
      <c r="K188" s="81"/>
      <c r="L188" s="81" t="str">
        <f>IF(ISBLANK($K188),"",$I188*2.2046)</f>
        <v/>
      </c>
      <c r="M188" s="3"/>
    </row>
    <row r="189" spans="10:13" x14ac:dyDescent="0.3">
      <c r="J189" s="81" t="str">
        <f>IF(ISBLANK($I189),"",$I189*2.2046)</f>
        <v/>
      </c>
      <c r="K189" s="81"/>
      <c r="L189" s="81" t="str">
        <f>IF(ISBLANK($K189),"",$I189*2.2046)</f>
        <v/>
      </c>
      <c r="M189" s="3"/>
    </row>
    <row r="190" spans="10:13" x14ac:dyDescent="0.3">
      <c r="J190" s="81" t="str">
        <f>IF(ISBLANK($I190),"",$I190*2.2046)</f>
        <v/>
      </c>
      <c r="K190" s="81"/>
      <c r="L190" s="81" t="str">
        <f>IF(ISBLANK($K190),"",$I190*2.2046)</f>
        <v/>
      </c>
      <c r="M190" s="3"/>
    </row>
    <row r="191" spans="10:13" x14ac:dyDescent="0.3">
      <c r="J191" s="81" t="str">
        <f>IF(ISBLANK($I191),"",$I191*2.2046)</f>
        <v/>
      </c>
      <c r="K191" s="81"/>
      <c r="L191" s="81" t="str">
        <f>IF(ISBLANK($K191),"",$I191*2.2046)</f>
        <v/>
      </c>
      <c r="M191" s="3"/>
    </row>
    <row r="192" spans="10:13" x14ac:dyDescent="0.3">
      <c r="J192" s="81" t="str">
        <f>IF(ISBLANK($I192),"",$I192*2.2046)</f>
        <v/>
      </c>
      <c r="K192" s="81"/>
      <c r="L192" s="81" t="str">
        <f>IF(ISBLANK($K192),"",$I192*2.2046)</f>
        <v/>
      </c>
      <c r="M192" s="3"/>
    </row>
    <row r="193" spans="10:13" x14ac:dyDescent="0.3">
      <c r="J193" s="81" t="str">
        <f>IF(ISBLANK($I193),"",$I193*2.2046)</f>
        <v/>
      </c>
      <c r="K193" s="81"/>
      <c r="L193" s="81" t="str">
        <f>IF(ISBLANK($K193),"",$I193*2.2046)</f>
        <v/>
      </c>
      <c r="M193" s="3"/>
    </row>
    <row r="194" spans="10:13" x14ac:dyDescent="0.3">
      <c r="J194" s="81" t="str">
        <f>IF(ISBLANK($I194),"",$I194*2.2046)</f>
        <v/>
      </c>
      <c r="K194" s="81"/>
      <c r="L194" s="81" t="str">
        <f>IF(ISBLANK($K194),"",$I194*2.2046)</f>
        <v/>
      </c>
      <c r="M194" s="3"/>
    </row>
    <row r="195" spans="10:13" x14ac:dyDescent="0.3">
      <c r="J195" s="81" t="str">
        <f>IF(ISBLANK($I195),"",$I195*2.2046)</f>
        <v/>
      </c>
      <c r="K195" s="81"/>
      <c r="L195" s="81" t="str">
        <f>IF(ISBLANK($K195),"",$I195*2.2046)</f>
        <v/>
      </c>
      <c r="M195" s="3"/>
    </row>
    <row r="196" spans="10:13" x14ac:dyDescent="0.3">
      <c r="J196" s="81" t="str">
        <f>IF(ISBLANK($I196),"",$I196*2.2046)</f>
        <v/>
      </c>
      <c r="K196" s="81"/>
      <c r="L196" s="81" t="str">
        <f>IF(ISBLANK($K196),"",$I196*2.2046)</f>
        <v/>
      </c>
      <c r="M196" s="3"/>
    </row>
    <row r="197" spans="10:13" x14ac:dyDescent="0.3">
      <c r="J197" s="81" t="str">
        <f>IF(ISBLANK($I197),"",$I197*2.2046)</f>
        <v/>
      </c>
      <c r="K197" s="81"/>
      <c r="L197" s="81" t="str">
        <f>IF(ISBLANK($K197),"",$I197*2.2046)</f>
        <v/>
      </c>
      <c r="M197" s="3"/>
    </row>
    <row r="198" spans="10:13" x14ac:dyDescent="0.3">
      <c r="J198" s="81" t="str">
        <f>IF(ISBLANK($I198),"",$I198*2.2046)</f>
        <v/>
      </c>
      <c r="K198" s="81"/>
      <c r="L198" s="81" t="str">
        <f>IF(ISBLANK($K198),"",$I198*2.2046)</f>
        <v/>
      </c>
      <c r="M198" s="3"/>
    </row>
    <row r="199" spans="10:13" x14ac:dyDescent="0.3">
      <c r="J199" s="81" t="str">
        <f>IF(ISBLANK($I199),"",$I199*2.2046)</f>
        <v/>
      </c>
      <c r="K199" s="81"/>
      <c r="L199" s="81" t="str">
        <f>IF(ISBLANK($K199),"",$I199*2.2046)</f>
        <v/>
      </c>
      <c r="M199" s="3"/>
    </row>
    <row r="200" spans="10:13" x14ac:dyDescent="0.3">
      <c r="J200" s="81" t="str">
        <f>IF(ISBLANK($I200),"",$I200*2.2046)</f>
        <v/>
      </c>
      <c r="K200" s="81"/>
      <c r="L200" s="81" t="str">
        <f>IF(ISBLANK($K200),"",$I200*2.2046)</f>
        <v/>
      </c>
      <c r="M200" s="3"/>
    </row>
    <row r="201" spans="10:13" x14ac:dyDescent="0.3">
      <c r="J201" s="81" t="str">
        <f>IF(ISBLANK($I201),"",$I201*2.2046)</f>
        <v/>
      </c>
      <c r="K201" s="81"/>
      <c r="L201" s="81" t="str">
        <f>IF(ISBLANK($K201),"",$I201*2.2046)</f>
        <v/>
      </c>
      <c r="M201" s="3"/>
    </row>
    <row r="202" spans="10:13" x14ac:dyDescent="0.3">
      <c r="J202" s="81" t="str">
        <f>IF(ISBLANK($I202),"",$I202*2.2046)</f>
        <v/>
      </c>
      <c r="K202" s="81"/>
      <c r="L202" s="81" t="str">
        <f>IF(ISBLANK($K202),"",$I202*2.2046)</f>
        <v/>
      </c>
      <c r="M202" s="3"/>
    </row>
    <row r="203" spans="10:13" x14ac:dyDescent="0.3">
      <c r="J203" s="81" t="str">
        <f>IF(ISBLANK($I203),"",$I203*2.2046)</f>
        <v/>
      </c>
      <c r="K203" s="81"/>
      <c r="L203" s="81" t="str">
        <f>IF(ISBLANK($K203),"",$I203*2.2046)</f>
        <v/>
      </c>
      <c r="M203" s="3"/>
    </row>
    <row r="204" spans="10:13" x14ac:dyDescent="0.3">
      <c r="J204" s="81" t="str">
        <f>IF(ISBLANK($I204),"",$I204*2.2046)</f>
        <v/>
      </c>
      <c r="K204" s="81"/>
      <c r="L204" s="81" t="str">
        <f>IF(ISBLANK($K204),"",$I204*2.2046)</f>
        <v/>
      </c>
      <c r="M204" s="3"/>
    </row>
    <row r="205" spans="10:13" x14ac:dyDescent="0.3">
      <c r="J205" s="81" t="str">
        <f>IF(ISBLANK($I205),"",$I205*2.2046)</f>
        <v/>
      </c>
      <c r="K205" s="81"/>
      <c r="L205" s="81" t="str">
        <f>IF(ISBLANK($K205),"",$I205*2.2046)</f>
        <v/>
      </c>
      <c r="M205" s="3"/>
    </row>
    <row r="206" spans="10:13" x14ac:dyDescent="0.3">
      <c r="J206" s="81" t="str">
        <f>IF(ISBLANK($I206),"",$I206*2.2046)</f>
        <v/>
      </c>
      <c r="K206" s="81"/>
      <c r="L206" s="81" t="str">
        <f>IF(ISBLANK($K206),"",$I206*2.2046)</f>
        <v/>
      </c>
      <c r="M206" s="3"/>
    </row>
    <row r="207" spans="10:13" x14ac:dyDescent="0.3">
      <c r="J207" s="81" t="str">
        <f>IF(ISBLANK($I207),"",$I207*2.2046)</f>
        <v/>
      </c>
      <c r="K207" s="81"/>
      <c r="L207" s="81" t="str">
        <f>IF(ISBLANK($K207),"",$I207*2.2046)</f>
        <v/>
      </c>
      <c r="M207" s="3"/>
    </row>
    <row r="208" spans="10:13" x14ac:dyDescent="0.3">
      <c r="J208" s="81" t="str">
        <f>IF(ISBLANK($I208),"",$I208*2.2046)</f>
        <v/>
      </c>
      <c r="K208" s="81"/>
      <c r="L208" s="81" t="str">
        <f>IF(ISBLANK($K208),"",$I208*2.2046)</f>
        <v/>
      </c>
      <c r="M208" s="3"/>
    </row>
    <row r="209" spans="10:13" x14ac:dyDescent="0.3">
      <c r="J209" s="81" t="str">
        <f>IF(ISBLANK($I209),"",$I209*2.2046)</f>
        <v/>
      </c>
      <c r="K209" s="81"/>
      <c r="L209" s="81" t="str">
        <f>IF(ISBLANK($K209),"",$I209*2.2046)</f>
        <v/>
      </c>
      <c r="M209" s="3"/>
    </row>
    <row r="210" spans="10:13" x14ac:dyDescent="0.3">
      <c r="J210" s="81" t="str">
        <f>IF(ISBLANK($I210),"",$I210*2.2046)</f>
        <v/>
      </c>
      <c r="K210" s="81"/>
      <c r="L210" s="81" t="str">
        <f>IF(ISBLANK($K210),"",$I210*2.2046)</f>
        <v/>
      </c>
      <c r="M210" s="3"/>
    </row>
    <row r="211" spans="10:13" x14ac:dyDescent="0.3">
      <c r="J211" s="81" t="str">
        <f>IF(ISBLANK($I211),"",$I211*2.2046)</f>
        <v/>
      </c>
      <c r="K211" s="81"/>
      <c r="L211" s="81" t="str">
        <f>IF(ISBLANK($K211),"",$I211*2.2046)</f>
        <v/>
      </c>
      <c r="M211" s="3"/>
    </row>
    <row r="212" spans="10:13" x14ac:dyDescent="0.3">
      <c r="J212" s="81" t="str">
        <f>IF(ISBLANK($I212),"",$I212*2.2046)</f>
        <v/>
      </c>
      <c r="K212" s="81"/>
      <c r="L212" s="81" t="str">
        <f>IF(ISBLANK($K212),"",$I212*2.2046)</f>
        <v/>
      </c>
      <c r="M212" s="3"/>
    </row>
    <row r="213" spans="10:13" x14ac:dyDescent="0.3">
      <c r="J213" s="81" t="str">
        <f>IF(ISBLANK($I213),"",$I213*2.2046)</f>
        <v/>
      </c>
      <c r="K213" s="81"/>
      <c r="L213" s="81" t="str">
        <f>IF(ISBLANK($K213),"",$I213*2.2046)</f>
        <v/>
      </c>
      <c r="M213" s="3"/>
    </row>
    <row r="214" spans="10:13" x14ac:dyDescent="0.3">
      <c r="J214" s="81" t="str">
        <f>IF(ISBLANK($I214),"",$I214*2.2046)</f>
        <v/>
      </c>
      <c r="K214" s="81"/>
      <c r="L214" s="81" t="str">
        <f>IF(ISBLANK($K214),"",$I214*2.2046)</f>
        <v/>
      </c>
      <c r="M214" s="3"/>
    </row>
    <row r="215" spans="10:13" x14ac:dyDescent="0.3">
      <c r="J215" s="81" t="str">
        <f>IF(ISBLANK($I215),"",$I215*2.2046)</f>
        <v/>
      </c>
      <c r="K215" s="81"/>
      <c r="L215" s="81" t="str">
        <f>IF(ISBLANK($K215),"",$I215*2.2046)</f>
        <v/>
      </c>
      <c r="M215" s="3"/>
    </row>
    <row r="216" spans="10:13" x14ac:dyDescent="0.3">
      <c r="J216" s="81" t="str">
        <f>IF(ISBLANK($I216),"",$I216*2.2046)</f>
        <v/>
      </c>
      <c r="K216" s="81"/>
      <c r="L216" s="81" t="str">
        <f>IF(ISBLANK($K216),"",$I216*2.2046)</f>
        <v/>
      </c>
      <c r="M216" s="3"/>
    </row>
    <row r="217" spans="10:13" x14ac:dyDescent="0.3">
      <c r="J217" s="81" t="str">
        <f>IF(ISBLANK($I217),"",$I217*2.2046)</f>
        <v/>
      </c>
      <c r="K217" s="81"/>
      <c r="L217" s="81" t="str">
        <f>IF(ISBLANK($K217),"",$I217*2.2046)</f>
        <v/>
      </c>
      <c r="M217" s="3"/>
    </row>
    <row r="218" spans="10:13" x14ac:dyDescent="0.3">
      <c r="J218" s="81" t="str">
        <f>IF(ISBLANK($I218),"",$I218*2.2046)</f>
        <v/>
      </c>
      <c r="K218" s="81"/>
      <c r="L218" s="81" t="str">
        <f>IF(ISBLANK($K218),"",$I218*2.2046)</f>
        <v/>
      </c>
      <c r="M218" s="3"/>
    </row>
    <row r="219" spans="10:13" x14ac:dyDescent="0.3">
      <c r="J219" s="81" t="str">
        <f>IF(ISBLANK($I219),"",$I219*2.2046)</f>
        <v/>
      </c>
      <c r="K219" s="81"/>
      <c r="L219" s="81" t="str">
        <f>IF(ISBLANK($K219),"",$I219*2.2046)</f>
        <v/>
      </c>
      <c r="M219" s="3"/>
    </row>
    <row r="220" spans="10:13" x14ac:dyDescent="0.3">
      <c r="J220" s="81" t="str">
        <f>IF(ISBLANK($I220),"",$I220*2.2046)</f>
        <v/>
      </c>
      <c r="K220" s="81"/>
      <c r="L220" s="81" t="str">
        <f>IF(ISBLANK($K220),"",$I220*2.2046)</f>
        <v/>
      </c>
      <c r="M220" s="3"/>
    </row>
    <row r="221" spans="10:13" x14ac:dyDescent="0.3">
      <c r="J221" s="81" t="str">
        <f>IF(ISBLANK($I221),"",$I221*2.2046)</f>
        <v/>
      </c>
      <c r="K221" s="81"/>
      <c r="L221" s="81" t="str">
        <f>IF(ISBLANK($K221),"",$I221*2.2046)</f>
        <v/>
      </c>
      <c r="M221" s="3"/>
    </row>
    <row r="222" spans="10:13" x14ac:dyDescent="0.3">
      <c r="J222" s="81" t="str">
        <f>IF(ISBLANK($I222),"",$I222*2.2046)</f>
        <v/>
      </c>
      <c r="K222" s="81"/>
      <c r="L222" s="81" t="str">
        <f>IF(ISBLANK($K222),"",$I222*2.2046)</f>
        <v/>
      </c>
      <c r="M222" s="3"/>
    </row>
    <row r="223" spans="10:13" x14ac:dyDescent="0.3">
      <c r="J223" s="81" t="str">
        <f>IF(ISBLANK($I223),"",$I223*2.2046)</f>
        <v/>
      </c>
      <c r="K223" s="81"/>
      <c r="L223" s="81" t="str">
        <f>IF(ISBLANK($K223),"",$I223*2.2046)</f>
        <v/>
      </c>
      <c r="M223" s="3"/>
    </row>
    <row r="224" spans="10:13" x14ac:dyDescent="0.3">
      <c r="J224" s="81" t="str">
        <f>IF(ISBLANK($I224),"",$I224*2.2046)</f>
        <v/>
      </c>
      <c r="K224" s="81"/>
      <c r="L224" s="81" t="str">
        <f>IF(ISBLANK($K224),"",$I224*2.2046)</f>
        <v/>
      </c>
      <c r="M224" s="3"/>
    </row>
    <row r="225" spans="10:13" x14ac:dyDescent="0.3">
      <c r="J225" s="81" t="str">
        <f>IF(ISBLANK($I225),"",$I225*2.2046)</f>
        <v/>
      </c>
      <c r="K225" s="81"/>
      <c r="L225" s="81" t="str">
        <f>IF(ISBLANK($K225),"",$I225*2.2046)</f>
        <v/>
      </c>
      <c r="M225" s="3"/>
    </row>
    <row r="226" spans="10:13" x14ac:dyDescent="0.3">
      <c r="J226" s="81" t="str">
        <f>IF(ISBLANK($I226),"",$I226*2.2046)</f>
        <v/>
      </c>
      <c r="K226" s="81"/>
      <c r="L226" s="81" t="str">
        <f>IF(ISBLANK($K226),"",$I226*2.2046)</f>
        <v/>
      </c>
      <c r="M226" s="3"/>
    </row>
    <row r="227" spans="10:13" x14ac:dyDescent="0.3">
      <c r="J227" s="81" t="str">
        <f>IF(ISBLANK($I227),"",$I227*2.2046)</f>
        <v/>
      </c>
      <c r="K227" s="81"/>
      <c r="L227" s="81" t="str">
        <f>IF(ISBLANK($K227),"",$I227*2.2046)</f>
        <v/>
      </c>
      <c r="M227" s="3"/>
    </row>
    <row r="228" spans="10:13" x14ac:dyDescent="0.3">
      <c r="J228" s="81" t="str">
        <f>IF(ISBLANK($I228),"",$I228*2.2046)</f>
        <v/>
      </c>
      <c r="K228" s="81"/>
      <c r="L228" s="81" t="str">
        <f>IF(ISBLANK($K228),"",$I228*2.2046)</f>
        <v/>
      </c>
      <c r="M228" s="3"/>
    </row>
    <row r="229" spans="10:13" x14ac:dyDescent="0.3">
      <c r="J229" s="81" t="str">
        <f>IF(ISBLANK($I229),"",$I229*2.2046)</f>
        <v/>
      </c>
      <c r="K229" s="81"/>
      <c r="L229" s="81" t="str">
        <f>IF(ISBLANK($K229),"",$I229*2.2046)</f>
        <v/>
      </c>
      <c r="M229" s="3"/>
    </row>
    <row r="230" spans="10:13" x14ac:dyDescent="0.3">
      <c r="J230" s="81" t="str">
        <f>IF(ISBLANK($I230),"",$I230*2.2046)</f>
        <v/>
      </c>
      <c r="K230" s="81"/>
      <c r="L230" s="81" t="str">
        <f>IF(ISBLANK($K230),"",$I230*2.2046)</f>
        <v/>
      </c>
      <c r="M230" s="3"/>
    </row>
    <row r="231" spans="10:13" x14ac:dyDescent="0.3">
      <c r="J231" s="81" t="str">
        <f>IF(ISBLANK($I231),"",$I231*2.2046)</f>
        <v/>
      </c>
      <c r="K231" s="81"/>
      <c r="L231" s="81" t="str">
        <f>IF(ISBLANK($K231),"",$I231*2.2046)</f>
        <v/>
      </c>
      <c r="M231" s="3"/>
    </row>
    <row r="232" spans="10:13" x14ac:dyDescent="0.3">
      <c r="J232" s="81" t="str">
        <f>IF(ISBLANK($I232),"",$I232*2.2046)</f>
        <v/>
      </c>
      <c r="K232" s="81"/>
      <c r="L232" s="81" t="str">
        <f>IF(ISBLANK($K232),"",$I232*2.2046)</f>
        <v/>
      </c>
      <c r="M232" s="3"/>
    </row>
    <row r="233" spans="10:13" x14ac:dyDescent="0.3">
      <c r="J233" s="81" t="str">
        <f>IF(ISBLANK($I233),"",$I233*2.2046)</f>
        <v/>
      </c>
      <c r="K233" s="81"/>
      <c r="L233" s="81" t="str">
        <f>IF(ISBLANK($K233),"",$I233*2.2046)</f>
        <v/>
      </c>
      <c r="M233" s="3"/>
    </row>
    <row r="234" spans="10:13" x14ac:dyDescent="0.3">
      <c r="J234" s="81" t="str">
        <f>IF(ISBLANK($I234),"",$I234*2.2046)</f>
        <v/>
      </c>
      <c r="K234" s="81"/>
      <c r="L234" s="81" t="str">
        <f>IF(ISBLANK($K234),"",$I234*2.2046)</f>
        <v/>
      </c>
      <c r="M234" s="3"/>
    </row>
    <row r="235" spans="10:13" x14ac:dyDescent="0.3">
      <c r="J235" s="81" t="str">
        <f>IF(ISBLANK($I235),"",$I235*2.2046)</f>
        <v/>
      </c>
      <c r="K235" s="81"/>
      <c r="L235" s="81" t="str">
        <f>IF(ISBLANK($K235),"",$I235*2.2046)</f>
        <v/>
      </c>
      <c r="M235" s="3"/>
    </row>
    <row r="236" spans="10:13" x14ac:dyDescent="0.3">
      <c r="J236" s="81" t="str">
        <f>IF(ISBLANK($I236),"",$I236*2.2046)</f>
        <v/>
      </c>
      <c r="K236" s="81"/>
      <c r="L236" s="81" t="str">
        <f>IF(ISBLANK($K236),"",$I236*2.2046)</f>
        <v/>
      </c>
      <c r="M236" s="3"/>
    </row>
    <row r="237" spans="10:13" x14ac:dyDescent="0.3">
      <c r="J237" s="81" t="str">
        <f>IF(ISBLANK($I237),"",$I237*2.2046)</f>
        <v/>
      </c>
      <c r="K237" s="81"/>
      <c r="L237" s="81" t="str">
        <f>IF(ISBLANK($K237),"",$I237*2.2046)</f>
        <v/>
      </c>
      <c r="M237" s="3"/>
    </row>
    <row r="238" spans="10:13" x14ac:dyDescent="0.3">
      <c r="J238" s="81" t="str">
        <f>IF(ISBLANK($I238),"",$I238*2.2046)</f>
        <v/>
      </c>
      <c r="K238" s="81"/>
      <c r="L238" s="81" t="str">
        <f>IF(ISBLANK($K238),"",$I238*2.2046)</f>
        <v/>
      </c>
      <c r="M238" s="3"/>
    </row>
    <row r="239" spans="10:13" x14ac:dyDescent="0.3">
      <c r="J239" s="81" t="str">
        <f>IF(ISBLANK($I239),"",$I239*2.2046)</f>
        <v/>
      </c>
      <c r="K239" s="81"/>
      <c r="L239" s="81" t="str">
        <f>IF(ISBLANK($K239),"",$I239*2.2046)</f>
        <v/>
      </c>
      <c r="M239" s="3"/>
    </row>
    <row r="240" spans="10:13" x14ac:dyDescent="0.3">
      <c r="J240" s="81" t="str">
        <f>IF(ISBLANK($I240),"",$I240*2.2046)</f>
        <v/>
      </c>
      <c r="K240" s="81"/>
      <c r="L240" s="81" t="str">
        <f>IF(ISBLANK($K240),"",$I240*2.2046)</f>
        <v/>
      </c>
      <c r="M240" s="3"/>
    </row>
    <row r="241" spans="10:13" x14ac:dyDescent="0.3">
      <c r="J241" s="81" t="str">
        <f>IF(ISBLANK($I241),"",$I241*2.2046)</f>
        <v/>
      </c>
      <c r="K241" s="81"/>
      <c r="L241" s="81" t="str">
        <f>IF(ISBLANK($K241),"",$I241*2.2046)</f>
        <v/>
      </c>
      <c r="M241" s="3"/>
    </row>
    <row r="242" spans="10:13" x14ac:dyDescent="0.3">
      <c r="J242" s="81" t="str">
        <f>IF(ISBLANK($I242),"",$I242*2.2046)</f>
        <v/>
      </c>
      <c r="K242" s="81"/>
      <c r="L242" s="81" t="str">
        <f>IF(ISBLANK($K242),"",$I242*2.2046)</f>
        <v/>
      </c>
      <c r="M242" s="3"/>
    </row>
    <row r="243" spans="10:13" x14ac:dyDescent="0.3">
      <c r="J243" s="81" t="str">
        <f>IF(ISBLANK($I243),"",$I243*2.2046)</f>
        <v/>
      </c>
      <c r="K243" s="81"/>
      <c r="L243" s="81" t="str">
        <f>IF(ISBLANK($K243),"",$I243*2.2046)</f>
        <v/>
      </c>
      <c r="M243" s="3"/>
    </row>
    <row r="244" spans="10:13" x14ac:dyDescent="0.3">
      <c r="J244" s="81" t="str">
        <f>IF(ISBLANK($I244),"",$I244*2.2046)</f>
        <v/>
      </c>
      <c r="K244" s="81"/>
      <c r="L244" s="81" t="str">
        <f>IF(ISBLANK($K244),"",$I244*2.2046)</f>
        <v/>
      </c>
      <c r="M244" s="3"/>
    </row>
    <row r="245" spans="10:13" x14ac:dyDescent="0.3">
      <c r="J245" s="81" t="str">
        <f>IF(ISBLANK($I245),"",$I245*2.2046)</f>
        <v/>
      </c>
      <c r="K245" s="81"/>
      <c r="L245" s="81" t="str">
        <f>IF(ISBLANK($K245),"",$I245*2.2046)</f>
        <v/>
      </c>
      <c r="M245" s="3"/>
    </row>
    <row r="246" spans="10:13" x14ac:dyDescent="0.3">
      <c r="J246" s="81" t="str">
        <f>IF(ISBLANK($I246),"",$I246*2.2046)</f>
        <v/>
      </c>
      <c r="K246" s="81"/>
      <c r="L246" s="81" t="str">
        <f>IF(ISBLANK($K246),"",$I246*2.2046)</f>
        <v/>
      </c>
      <c r="M246" s="3"/>
    </row>
    <row r="247" spans="10:13" x14ac:dyDescent="0.3">
      <c r="J247" s="81" t="str">
        <f>IF(ISBLANK($I247),"",$I247*2.2046)</f>
        <v/>
      </c>
      <c r="K247" s="81"/>
      <c r="L247" s="81" t="str">
        <f>IF(ISBLANK($K247),"",$I247*2.2046)</f>
        <v/>
      </c>
      <c r="M247" s="3"/>
    </row>
    <row r="248" spans="10:13" x14ac:dyDescent="0.3">
      <c r="J248" s="81" t="str">
        <f>IF(ISBLANK($I248),"",$I248*2.2046)</f>
        <v/>
      </c>
      <c r="K248" s="81"/>
      <c r="L248" s="81" t="str">
        <f>IF(ISBLANK($K248),"",$I248*2.2046)</f>
        <v/>
      </c>
      <c r="M248" s="3"/>
    </row>
    <row r="249" spans="10:13" x14ac:dyDescent="0.3">
      <c r="J249" s="81" t="str">
        <f>IF(ISBLANK($I249),"",$I249*2.2046)</f>
        <v/>
      </c>
      <c r="K249" s="81"/>
      <c r="L249" s="81" t="str">
        <f>IF(ISBLANK($K249),"",$I249*2.2046)</f>
        <v/>
      </c>
      <c r="M249" s="3"/>
    </row>
    <row r="250" spans="10:13" x14ac:dyDescent="0.3">
      <c r="J250" s="81" t="str">
        <f>IF(ISBLANK($I250),"",$I250*2.2046)</f>
        <v/>
      </c>
      <c r="K250" s="81"/>
      <c r="L250" s="81" t="str">
        <f>IF(ISBLANK($K250),"",$I250*2.2046)</f>
        <v/>
      </c>
      <c r="M250" s="3"/>
    </row>
    <row r="251" spans="10:13" x14ac:dyDescent="0.3">
      <c r="J251" s="81" t="str">
        <f>IF(ISBLANK($I251),"",$I251*2.2046)</f>
        <v/>
      </c>
      <c r="K251" s="81"/>
      <c r="L251" s="81" t="str">
        <f>IF(ISBLANK($K251),"",$I251*2.2046)</f>
        <v/>
      </c>
      <c r="M251" s="3"/>
    </row>
    <row r="252" spans="10:13" x14ac:dyDescent="0.3">
      <c r="J252" s="81" t="str">
        <f>IF(ISBLANK($I252),"",$I252*2.2046)</f>
        <v/>
      </c>
      <c r="K252" s="81"/>
      <c r="L252" s="81" t="str">
        <f>IF(ISBLANK($K252),"",$I252*2.2046)</f>
        <v/>
      </c>
      <c r="M252" s="3"/>
    </row>
    <row r="253" spans="10:13" x14ac:dyDescent="0.3">
      <c r="J253" s="81" t="str">
        <f>IF(ISBLANK($I253),"",$I253*2.2046)</f>
        <v/>
      </c>
      <c r="K253" s="81"/>
      <c r="L253" s="81" t="str">
        <f>IF(ISBLANK($K253),"",$I253*2.2046)</f>
        <v/>
      </c>
      <c r="M253" s="3"/>
    </row>
    <row r="254" spans="10:13" x14ac:dyDescent="0.3">
      <c r="J254" s="81" t="str">
        <f>IF(ISBLANK($I254),"",$I254*2.2046)</f>
        <v/>
      </c>
      <c r="K254" s="81"/>
      <c r="L254" s="81" t="str">
        <f>IF(ISBLANK($K254),"",$I254*2.2046)</f>
        <v/>
      </c>
      <c r="M254" s="3"/>
    </row>
    <row r="255" spans="10:13" x14ac:dyDescent="0.3">
      <c r="J255" s="81" t="str">
        <f>IF(ISBLANK($I255),"",$I255*2.2046)</f>
        <v/>
      </c>
      <c r="K255" s="81"/>
      <c r="L255" s="81" t="str">
        <f>IF(ISBLANK($K255),"",$I255*2.2046)</f>
        <v/>
      </c>
      <c r="M255" s="3"/>
    </row>
    <row r="256" spans="10:13" x14ac:dyDescent="0.3">
      <c r="J256" s="81" t="str">
        <f>IF(ISBLANK($I256),"",$I256*2.2046)</f>
        <v/>
      </c>
      <c r="K256" s="81"/>
      <c r="L256" s="81" t="str">
        <f>IF(ISBLANK($K256),"",$I256*2.2046)</f>
        <v/>
      </c>
      <c r="M256" s="3"/>
    </row>
    <row r="257" spans="10:13" x14ac:dyDescent="0.3">
      <c r="J257" s="81" t="str">
        <f>IF(ISBLANK($I257),"",$I257*2.2046)</f>
        <v/>
      </c>
      <c r="K257" s="81"/>
      <c r="L257" s="81" t="str">
        <f>IF(ISBLANK($K257),"",$I257*2.2046)</f>
        <v/>
      </c>
      <c r="M257" s="3"/>
    </row>
    <row r="258" spans="10:13" x14ac:dyDescent="0.3">
      <c r="J258" s="81" t="str">
        <f>IF(ISBLANK($I258),"",$I258*2.2046)</f>
        <v/>
      </c>
      <c r="K258" s="81"/>
      <c r="L258" s="81" t="str">
        <f>IF(ISBLANK($K258),"",$I258*2.2046)</f>
        <v/>
      </c>
      <c r="M258" s="3"/>
    </row>
    <row r="259" spans="10:13" x14ac:dyDescent="0.3">
      <c r="J259" s="81" t="str">
        <f>IF(ISBLANK($I259),"",$I259*2.2046)</f>
        <v/>
      </c>
      <c r="K259" s="81"/>
      <c r="L259" s="81" t="str">
        <f>IF(ISBLANK($K259),"",$I259*2.2046)</f>
        <v/>
      </c>
      <c r="M259" s="3"/>
    </row>
    <row r="260" spans="10:13" x14ac:dyDescent="0.3">
      <c r="J260" s="81" t="str">
        <f>IF(ISBLANK($I260),"",$I260*2.2046)</f>
        <v/>
      </c>
      <c r="K260" s="81"/>
      <c r="L260" s="81" t="str">
        <f>IF(ISBLANK($K260),"",$I260*2.2046)</f>
        <v/>
      </c>
      <c r="M260" s="3"/>
    </row>
    <row r="261" spans="10:13" x14ac:dyDescent="0.3">
      <c r="J261" s="81" t="str">
        <f>IF(ISBLANK($I261),"",$I261*2.2046)</f>
        <v/>
      </c>
      <c r="K261" s="81"/>
      <c r="L261" s="81" t="str">
        <f>IF(ISBLANK($K261),"",$I261*2.2046)</f>
        <v/>
      </c>
      <c r="M261" s="3"/>
    </row>
    <row r="262" spans="10:13" x14ac:dyDescent="0.3">
      <c r="J262" s="81" t="str">
        <f>IF(ISBLANK($I262),"",$I262*2.2046)</f>
        <v/>
      </c>
      <c r="K262" s="81"/>
      <c r="L262" s="81" t="str">
        <f>IF(ISBLANK($K262),"",$I262*2.2046)</f>
        <v/>
      </c>
      <c r="M262" s="3"/>
    </row>
    <row r="263" spans="10:13" x14ac:dyDescent="0.3">
      <c r="J263" s="81" t="str">
        <f>IF(ISBLANK($I263),"",$I263*2.2046)</f>
        <v/>
      </c>
      <c r="K263" s="81"/>
      <c r="L263" s="81" t="str">
        <f>IF(ISBLANK($K263),"",$I263*2.2046)</f>
        <v/>
      </c>
      <c r="M263" s="3"/>
    </row>
    <row r="264" spans="10:13" x14ac:dyDescent="0.3">
      <c r="J264" s="81" t="str">
        <f>IF(ISBLANK($I264),"",$I264*2.2046)</f>
        <v/>
      </c>
      <c r="K264" s="81"/>
      <c r="L264" s="81" t="str">
        <f>IF(ISBLANK($K264),"",$I264*2.2046)</f>
        <v/>
      </c>
      <c r="M264" s="3"/>
    </row>
    <row r="265" spans="10:13" x14ac:dyDescent="0.3">
      <c r="J265" s="81" t="str">
        <f>IF(ISBLANK($I265),"",$I265*2.2046)</f>
        <v/>
      </c>
      <c r="K265" s="81"/>
      <c r="L265" s="81" t="str">
        <f>IF(ISBLANK($K265),"",$I265*2.2046)</f>
        <v/>
      </c>
      <c r="M265" s="3"/>
    </row>
    <row r="266" spans="10:13" x14ac:dyDescent="0.3">
      <c r="J266" s="81" t="str">
        <f>IF(ISBLANK($I266),"",$I266*2.2046)</f>
        <v/>
      </c>
      <c r="K266" s="81"/>
      <c r="L266" s="81" t="str">
        <f>IF(ISBLANK($K266),"",$I266*2.2046)</f>
        <v/>
      </c>
      <c r="M266" s="3"/>
    </row>
    <row r="267" spans="10:13" x14ac:dyDescent="0.3">
      <c r="J267" s="81" t="str">
        <f>IF(ISBLANK($I267),"",$I267*2.2046)</f>
        <v/>
      </c>
      <c r="K267" s="81"/>
      <c r="L267" s="81" t="str">
        <f>IF(ISBLANK($K267),"",$I267*2.2046)</f>
        <v/>
      </c>
      <c r="M267" s="3"/>
    </row>
    <row r="268" spans="10:13" x14ac:dyDescent="0.3">
      <c r="J268" s="81" t="str">
        <f>IF(ISBLANK($I268),"",$I268*2.2046)</f>
        <v/>
      </c>
      <c r="K268" s="81"/>
      <c r="L268" s="81" t="str">
        <f>IF(ISBLANK($K268),"",$I268*2.2046)</f>
        <v/>
      </c>
      <c r="M268" s="3"/>
    </row>
    <row r="269" spans="10:13" x14ac:dyDescent="0.3">
      <c r="J269" s="81" t="str">
        <f>IF(ISBLANK($I269),"",$I269*2.2046)</f>
        <v/>
      </c>
      <c r="K269" s="81"/>
      <c r="L269" s="81" t="str">
        <f>IF(ISBLANK($K269),"",$I269*2.2046)</f>
        <v/>
      </c>
      <c r="M269" s="3"/>
    </row>
    <row r="270" spans="10:13" x14ac:dyDescent="0.3">
      <c r="J270" s="81" t="str">
        <f>IF(ISBLANK($I270),"",$I270*2.2046)</f>
        <v/>
      </c>
      <c r="K270" s="81"/>
      <c r="L270" s="81" t="str">
        <f>IF(ISBLANK($K270),"",$I270*2.2046)</f>
        <v/>
      </c>
      <c r="M270" s="3"/>
    </row>
    <row r="271" spans="10:13" x14ac:dyDescent="0.3">
      <c r="J271" s="81" t="str">
        <f>IF(ISBLANK($I271),"",$I271*2.2046)</f>
        <v/>
      </c>
      <c r="K271" s="81"/>
      <c r="L271" s="81" t="str">
        <f>IF(ISBLANK($K271),"",$I271*2.2046)</f>
        <v/>
      </c>
      <c r="M271" s="3"/>
    </row>
    <row r="272" spans="10:13" x14ac:dyDescent="0.3">
      <c r="J272" s="81" t="str">
        <f>IF(ISBLANK($I272),"",$I272*2.2046)</f>
        <v/>
      </c>
      <c r="K272" s="81"/>
      <c r="L272" s="81" t="str">
        <f>IF(ISBLANK($K272),"",$I272*2.2046)</f>
        <v/>
      </c>
      <c r="M272" s="3"/>
    </row>
    <row r="273" spans="10:13" x14ac:dyDescent="0.3">
      <c r="J273" s="81" t="str">
        <f>IF(ISBLANK($I273),"",$I273*2.2046)</f>
        <v/>
      </c>
      <c r="K273" s="81"/>
      <c r="L273" s="81" t="str">
        <f>IF(ISBLANK($K273),"",$I273*2.2046)</f>
        <v/>
      </c>
      <c r="M273" s="3"/>
    </row>
    <row r="274" spans="10:13" x14ac:dyDescent="0.3">
      <c r="J274" s="81" t="str">
        <f>IF(ISBLANK($I274),"",$I274*2.2046)</f>
        <v/>
      </c>
      <c r="K274" s="81"/>
      <c r="L274" s="81" t="str">
        <f>IF(ISBLANK($K274),"",$I274*2.2046)</f>
        <v/>
      </c>
      <c r="M274" s="3"/>
    </row>
    <row r="275" spans="10:13" x14ac:dyDescent="0.3">
      <c r="J275" s="81" t="str">
        <f>IF(ISBLANK($I275),"",$I275*2.2046)</f>
        <v/>
      </c>
      <c r="K275" s="81"/>
      <c r="L275" s="81" t="str">
        <f>IF(ISBLANK($K275),"",$I275*2.2046)</f>
        <v/>
      </c>
      <c r="M275" s="3"/>
    </row>
    <row r="276" spans="10:13" x14ac:dyDescent="0.3">
      <c r="J276" s="81" t="str">
        <f>IF(ISBLANK($I276),"",$I276*2.2046)</f>
        <v/>
      </c>
      <c r="K276" s="81"/>
      <c r="L276" s="81" t="str">
        <f>IF(ISBLANK($K276),"",$I276*2.2046)</f>
        <v/>
      </c>
      <c r="M276" s="3"/>
    </row>
    <row r="277" spans="10:13" x14ac:dyDescent="0.3">
      <c r="J277" s="81" t="str">
        <f>IF(ISBLANK($I277),"",$I277*2.2046)</f>
        <v/>
      </c>
      <c r="K277" s="81"/>
      <c r="L277" s="81" t="str">
        <f>IF(ISBLANK($K277),"",$I277*2.2046)</f>
        <v/>
      </c>
      <c r="M277" s="3"/>
    </row>
    <row r="278" spans="10:13" x14ac:dyDescent="0.3">
      <c r="J278" s="81" t="str">
        <f>IF(ISBLANK($I278),"",$I278*2.2046)</f>
        <v/>
      </c>
      <c r="K278" s="81"/>
      <c r="L278" s="81" t="str">
        <f>IF(ISBLANK($K278),"",$I278*2.2046)</f>
        <v/>
      </c>
      <c r="M278" s="3"/>
    </row>
    <row r="279" spans="10:13" x14ac:dyDescent="0.3">
      <c r="J279" s="81" t="str">
        <f>IF(ISBLANK($I279),"",$I279*2.2046)</f>
        <v/>
      </c>
      <c r="K279" s="81"/>
      <c r="L279" s="81" t="str">
        <f>IF(ISBLANK($K279),"",$I279*2.2046)</f>
        <v/>
      </c>
      <c r="M279" s="3"/>
    </row>
    <row r="280" spans="10:13" x14ac:dyDescent="0.3">
      <c r="J280" s="81" t="str">
        <f>IF(ISBLANK($I280),"",$I280*2.2046)</f>
        <v/>
      </c>
      <c r="K280" s="81"/>
      <c r="L280" s="81" t="str">
        <f>IF(ISBLANK($K280),"",$I280*2.2046)</f>
        <v/>
      </c>
      <c r="M280" s="3"/>
    </row>
    <row r="281" spans="10:13" x14ac:dyDescent="0.3">
      <c r="J281" s="81" t="str">
        <f>IF(ISBLANK($I281),"",$I281*2.2046)</f>
        <v/>
      </c>
      <c r="K281" s="81"/>
      <c r="L281" s="81" t="str">
        <f>IF(ISBLANK($K281),"",$I281*2.2046)</f>
        <v/>
      </c>
      <c r="M281" s="3"/>
    </row>
    <row r="282" spans="10:13" x14ac:dyDescent="0.3">
      <c r="J282" s="81" t="str">
        <f>IF(ISBLANK($I282),"",$I282*2.2046)</f>
        <v/>
      </c>
      <c r="K282" s="81"/>
      <c r="L282" s="81" t="str">
        <f>IF(ISBLANK($K282),"",$I282*2.2046)</f>
        <v/>
      </c>
      <c r="M282" s="3"/>
    </row>
    <row r="283" spans="10:13" x14ac:dyDescent="0.3">
      <c r="J283" s="81" t="str">
        <f>IF(ISBLANK($I283),"",$I283*2.2046)</f>
        <v/>
      </c>
      <c r="K283" s="81"/>
      <c r="L283" s="81" t="str">
        <f>IF(ISBLANK($K283),"",$I283*2.2046)</f>
        <v/>
      </c>
      <c r="M283" s="3"/>
    </row>
    <row r="284" spans="10:13" x14ac:dyDescent="0.3">
      <c r="J284" s="81" t="str">
        <f>IF(ISBLANK($I284),"",$I284*2.2046)</f>
        <v/>
      </c>
      <c r="K284" s="81"/>
      <c r="L284" s="81" t="str">
        <f>IF(ISBLANK($K284),"",$I284*2.2046)</f>
        <v/>
      </c>
      <c r="M284" s="3"/>
    </row>
    <row r="285" spans="10:13" x14ac:dyDescent="0.3">
      <c r="J285" s="81" t="str">
        <f>IF(ISBLANK($I285),"",$I285*2.2046)</f>
        <v/>
      </c>
      <c r="K285" s="81"/>
      <c r="L285" s="81" t="str">
        <f>IF(ISBLANK($K285),"",$I285*2.2046)</f>
        <v/>
      </c>
      <c r="M285" s="3"/>
    </row>
    <row r="286" spans="10:13" x14ac:dyDescent="0.3">
      <c r="J286" s="81" t="str">
        <f>IF(ISBLANK($I286),"",$I286*2.2046)</f>
        <v/>
      </c>
      <c r="K286" s="81"/>
      <c r="L286" s="81" t="str">
        <f>IF(ISBLANK($K286),"",$I286*2.2046)</f>
        <v/>
      </c>
      <c r="M286" s="3"/>
    </row>
    <row r="287" spans="10:13" x14ac:dyDescent="0.3">
      <c r="J287" s="81" t="str">
        <f>IF(ISBLANK($I287),"",$I287*2.2046)</f>
        <v/>
      </c>
      <c r="K287" s="81"/>
      <c r="L287" s="81" t="str">
        <f>IF(ISBLANK($K287),"",$I287*2.2046)</f>
        <v/>
      </c>
      <c r="M287" s="3"/>
    </row>
    <row r="288" spans="10:13" x14ac:dyDescent="0.3">
      <c r="J288" s="81" t="str">
        <f>IF(ISBLANK($I288),"",$I288*2.2046)</f>
        <v/>
      </c>
      <c r="K288" s="81"/>
      <c r="L288" s="81" t="str">
        <f>IF(ISBLANK($K288),"",$I288*2.2046)</f>
        <v/>
      </c>
      <c r="M288" s="3"/>
    </row>
    <row r="289" spans="10:13" x14ac:dyDescent="0.3">
      <c r="J289" s="81" t="str">
        <f>IF(ISBLANK($I289),"",$I289*2.2046)</f>
        <v/>
      </c>
      <c r="K289" s="81"/>
      <c r="L289" s="81" t="str">
        <f>IF(ISBLANK($K289),"",$I289*2.2046)</f>
        <v/>
      </c>
      <c r="M289" s="3"/>
    </row>
    <row r="290" spans="10:13" x14ac:dyDescent="0.3">
      <c r="J290" s="81" t="str">
        <f>IF(ISBLANK($I290),"",$I290*2.2046)</f>
        <v/>
      </c>
      <c r="K290" s="81"/>
      <c r="L290" s="81" t="str">
        <f>IF(ISBLANK($K290),"",$I290*2.2046)</f>
        <v/>
      </c>
      <c r="M290" s="3"/>
    </row>
    <row r="291" spans="10:13" x14ac:dyDescent="0.3">
      <c r="J291" s="81" t="str">
        <f>IF(ISBLANK($I291),"",$I291*2.2046)</f>
        <v/>
      </c>
      <c r="K291" s="81"/>
      <c r="L291" s="81" t="str">
        <f>IF(ISBLANK($K291),"",$I291*2.2046)</f>
        <v/>
      </c>
      <c r="M291" s="3"/>
    </row>
    <row r="292" spans="10:13" x14ac:dyDescent="0.3">
      <c r="J292" s="81" t="str">
        <f>IF(ISBLANK($I292),"",$I292*2.2046)</f>
        <v/>
      </c>
      <c r="K292" s="81"/>
      <c r="L292" s="81" t="str">
        <f>IF(ISBLANK($K292),"",$I292*2.2046)</f>
        <v/>
      </c>
      <c r="M292" s="3"/>
    </row>
    <row r="293" spans="10:13" x14ac:dyDescent="0.3">
      <c r="J293" s="81" t="str">
        <f>IF(ISBLANK($I293),"",$I293*2.2046)</f>
        <v/>
      </c>
      <c r="K293" s="81"/>
      <c r="L293" s="81" t="str">
        <f>IF(ISBLANK($K293),"",$I293*2.2046)</f>
        <v/>
      </c>
      <c r="M293" s="3"/>
    </row>
    <row r="294" spans="10:13" x14ac:dyDescent="0.3">
      <c r="J294" s="81" t="str">
        <f>IF(ISBLANK($I294),"",$I294*2.2046)</f>
        <v/>
      </c>
      <c r="K294" s="81"/>
      <c r="L294" s="81" t="str">
        <f>IF(ISBLANK($K294),"",$I294*2.2046)</f>
        <v/>
      </c>
      <c r="M294" s="3"/>
    </row>
    <row r="295" spans="10:13" x14ac:dyDescent="0.3">
      <c r="J295" s="81" t="str">
        <f>IF(ISBLANK($I295),"",$I295*2.2046)</f>
        <v/>
      </c>
      <c r="K295" s="81"/>
      <c r="L295" s="81" t="str">
        <f>IF(ISBLANK($K295),"",$I295*2.2046)</f>
        <v/>
      </c>
      <c r="M295" s="3"/>
    </row>
    <row r="296" spans="10:13" x14ac:dyDescent="0.3">
      <c r="J296" s="81" t="str">
        <f>IF(ISBLANK($I296),"",$I296*2.2046)</f>
        <v/>
      </c>
      <c r="K296" s="81"/>
      <c r="L296" s="81" t="str">
        <f>IF(ISBLANK($K296),"",$I296*2.2046)</f>
        <v/>
      </c>
      <c r="M296" s="3"/>
    </row>
    <row r="297" spans="10:13" x14ac:dyDescent="0.3">
      <c r="J297" s="81" t="str">
        <f>IF(ISBLANK($I297),"",$I297*2.2046)</f>
        <v/>
      </c>
      <c r="K297" s="81"/>
      <c r="L297" s="81" t="str">
        <f>IF(ISBLANK($K297),"",$I297*2.2046)</f>
        <v/>
      </c>
      <c r="M297" s="3"/>
    </row>
    <row r="298" spans="10:13" x14ac:dyDescent="0.3">
      <c r="J298" s="81" t="str">
        <f>IF(ISBLANK($I298),"",$I298*2.2046)</f>
        <v/>
      </c>
      <c r="K298" s="81"/>
      <c r="L298" s="81" t="str">
        <f>IF(ISBLANK($K298),"",$I298*2.2046)</f>
        <v/>
      </c>
      <c r="M298" s="3"/>
    </row>
    <row r="299" spans="10:13" x14ac:dyDescent="0.3">
      <c r="J299" s="81" t="str">
        <f>IF(ISBLANK($I299),"",$I299*2.2046)</f>
        <v/>
      </c>
      <c r="K299" s="81"/>
      <c r="L299" s="81" t="str">
        <f>IF(ISBLANK($K299),"",$I299*2.2046)</f>
        <v/>
      </c>
      <c r="M299" s="3"/>
    </row>
    <row r="300" spans="10:13" x14ac:dyDescent="0.3">
      <c r="J300" s="81" t="str">
        <f>IF(ISBLANK($I300),"",$I300*2.2046)</f>
        <v/>
      </c>
      <c r="K300" s="81"/>
      <c r="L300" s="81" t="str">
        <f>IF(ISBLANK($K300),"",$I300*2.2046)</f>
        <v/>
      </c>
      <c r="M300" s="3"/>
    </row>
    <row r="301" spans="10:13" x14ac:dyDescent="0.3">
      <c r="J301" s="81" t="str">
        <f>IF(ISBLANK($I301),"",$I301*2.2046)</f>
        <v/>
      </c>
      <c r="K301" s="81"/>
      <c r="L301" s="81" t="str">
        <f>IF(ISBLANK($K301),"",$I301*2.2046)</f>
        <v/>
      </c>
      <c r="M301" s="3"/>
    </row>
    <row r="302" spans="10:13" x14ac:dyDescent="0.3">
      <c r="J302" s="81" t="str">
        <f>IF(ISBLANK($I302),"",$I302*2.2046)</f>
        <v/>
      </c>
      <c r="K302" s="81"/>
      <c r="L302" s="81" t="str">
        <f>IF(ISBLANK($K302),"",$I302*2.2046)</f>
        <v/>
      </c>
      <c r="M302" s="3"/>
    </row>
    <row r="303" spans="10:13" x14ac:dyDescent="0.3">
      <c r="J303" s="81" t="str">
        <f>IF(ISBLANK($I303),"",$I303*2.2046)</f>
        <v/>
      </c>
      <c r="K303" s="81"/>
      <c r="L303" s="81" t="str">
        <f>IF(ISBLANK($K303),"",$I303*2.2046)</f>
        <v/>
      </c>
      <c r="M303" s="3"/>
    </row>
    <row r="304" spans="10:13" x14ac:dyDescent="0.3">
      <c r="J304" s="81" t="str">
        <f>IF(ISBLANK($I304),"",$I304*2.2046)</f>
        <v/>
      </c>
      <c r="K304" s="81"/>
      <c r="L304" s="81" t="str">
        <f>IF(ISBLANK($K304),"",$I304*2.2046)</f>
        <v/>
      </c>
      <c r="M304" s="3"/>
    </row>
    <row r="305" spans="10:13" x14ac:dyDescent="0.3">
      <c r="J305" s="81" t="str">
        <f>IF(ISBLANK($I305),"",$I305*2.2046)</f>
        <v/>
      </c>
      <c r="K305" s="81"/>
      <c r="L305" s="81" t="str">
        <f>IF(ISBLANK($K305),"",$I305*2.2046)</f>
        <v/>
      </c>
      <c r="M305" s="3"/>
    </row>
    <row r="306" spans="10:13" x14ac:dyDescent="0.3">
      <c r="J306" s="81" t="str">
        <f>IF(ISBLANK($I306),"",$I306*2.2046)</f>
        <v/>
      </c>
      <c r="K306" s="81"/>
      <c r="L306" s="81" t="str">
        <f>IF(ISBLANK($K306),"",$I306*2.2046)</f>
        <v/>
      </c>
      <c r="M306" s="3"/>
    </row>
    <row r="307" spans="10:13" x14ac:dyDescent="0.3">
      <c r="J307" s="81" t="str">
        <f>IF(ISBLANK($I307),"",$I307*2.2046)</f>
        <v/>
      </c>
      <c r="K307" s="81"/>
      <c r="L307" s="81" t="str">
        <f>IF(ISBLANK($K307),"",$I307*2.2046)</f>
        <v/>
      </c>
      <c r="M307" s="3"/>
    </row>
    <row r="308" spans="10:13" x14ac:dyDescent="0.3">
      <c r="J308" s="81" t="str">
        <f>IF(ISBLANK($I308),"",$I308*2.2046)</f>
        <v/>
      </c>
      <c r="K308" s="81"/>
      <c r="L308" s="81" t="str">
        <f>IF(ISBLANK($K308),"",$I308*2.2046)</f>
        <v/>
      </c>
      <c r="M308" s="3"/>
    </row>
    <row r="309" spans="10:13" x14ac:dyDescent="0.3">
      <c r="J309" s="81" t="str">
        <f>IF(ISBLANK($I309),"",$I309*2.2046)</f>
        <v/>
      </c>
      <c r="K309" s="81"/>
      <c r="L309" s="81" t="str">
        <f>IF(ISBLANK($K309),"",$I309*2.2046)</f>
        <v/>
      </c>
      <c r="M309" s="3"/>
    </row>
    <row r="310" spans="10:13" x14ac:dyDescent="0.3">
      <c r="J310" s="81" t="str">
        <f>IF(ISBLANK($I310),"",$I310*2.2046)</f>
        <v/>
      </c>
      <c r="K310" s="81"/>
      <c r="L310" s="81" t="str">
        <f>IF(ISBLANK($K310),"",$I310*2.2046)</f>
        <v/>
      </c>
      <c r="M310" s="3"/>
    </row>
    <row r="311" spans="10:13" x14ac:dyDescent="0.3">
      <c r="J311" s="81" t="str">
        <f>IF(ISBLANK($I311),"",$I311*2.2046)</f>
        <v/>
      </c>
      <c r="K311" s="81"/>
      <c r="L311" s="81" t="str">
        <f>IF(ISBLANK($K311),"",$I311*2.2046)</f>
        <v/>
      </c>
      <c r="M311" s="3"/>
    </row>
    <row r="312" spans="10:13" x14ac:dyDescent="0.3">
      <c r="J312" s="81" t="str">
        <f>IF(ISBLANK($I312),"",$I312*2.2046)</f>
        <v/>
      </c>
      <c r="K312" s="81"/>
      <c r="L312" s="81" t="str">
        <f>IF(ISBLANK($K312),"",$I312*2.2046)</f>
        <v/>
      </c>
      <c r="M312" s="3"/>
    </row>
    <row r="313" spans="10:13" x14ac:dyDescent="0.3">
      <c r="J313" s="81" t="str">
        <f>IF(ISBLANK($I313),"",$I313*2.2046)</f>
        <v/>
      </c>
      <c r="K313" s="81"/>
      <c r="L313" s="81" t="str">
        <f>IF(ISBLANK($K313),"",$I313*2.2046)</f>
        <v/>
      </c>
      <c r="M313" s="3"/>
    </row>
    <row r="314" spans="10:13" x14ac:dyDescent="0.3">
      <c r="J314" s="81" t="str">
        <f>IF(ISBLANK($I314),"",$I314*2.2046)</f>
        <v/>
      </c>
      <c r="K314" s="81"/>
      <c r="L314" s="81" t="str">
        <f>IF(ISBLANK($K314),"",$I314*2.2046)</f>
        <v/>
      </c>
      <c r="M314" s="3"/>
    </row>
    <row r="315" spans="10:13" x14ac:dyDescent="0.3">
      <c r="J315" s="81" t="str">
        <f>IF(ISBLANK($I315),"",$I315*2.2046)</f>
        <v/>
      </c>
      <c r="K315" s="81"/>
      <c r="L315" s="81" t="str">
        <f>IF(ISBLANK($K315),"",$I315*2.2046)</f>
        <v/>
      </c>
      <c r="M315" s="3"/>
    </row>
    <row r="316" spans="10:13" x14ac:dyDescent="0.3">
      <c r="J316" s="81" t="str">
        <f>IF(ISBLANK($I316),"",$I316*2.2046)</f>
        <v/>
      </c>
      <c r="K316" s="81"/>
      <c r="L316" s="81" t="str">
        <f>IF(ISBLANK($K316),"",$I316*2.2046)</f>
        <v/>
      </c>
      <c r="M316" s="3"/>
    </row>
    <row r="317" spans="10:13" x14ac:dyDescent="0.3">
      <c r="J317" s="81" t="str">
        <f>IF(ISBLANK($I317),"",$I317*2.2046)</f>
        <v/>
      </c>
      <c r="K317" s="81"/>
      <c r="L317" s="81" t="str">
        <f>IF(ISBLANK($K317),"",$I317*2.2046)</f>
        <v/>
      </c>
      <c r="M317" s="3"/>
    </row>
    <row r="318" spans="10:13" x14ac:dyDescent="0.3">
      <c r="J318" s="81" t="str">
        <f>IF(ISBLANK($I318),"",$I318*2.2046)</f>
        <v/>
      </c>
      <c r="K318" s="81"/>
      <c r="L318" s="81" t="str">
        <f>IF(ISBLANK($K318),"",$I318*2.2046)</f>
        <v/>
      </c>
      <c r="M318" s="3"/>
    </row>
    <row r="319" spans="10:13" x14ac:dyDescent="0.3">
      <c r="J319" s="81" t="str">
        <f>IF(ISBLANK($I319),"",$I319*2.2046)</f>
        <v/>
      </c>
      <c r="K319" s="81"/>
      <c r="L319" s="81" t="str">
        <f>IF(ISBLANK($K319),"",$I319*2.2046)</f>
        <v/>
      </c>
      <c r="M319" s="3"/>
    </row>
    <row r="320" spans="10:13" x14ac:dyDescent="0.3">
      <c r="J320" s="81" t="str">
        <f>IF(ISBLANK($I320),"",$I320*2.2046)</f>
        <v/>
      </c>
      <c r="K320" s="81"/>
      <c r="L320" s="81" t="str">
        <f>IF(ISBLANK($K320),"",$I320*2.2046)</f>
        <v/>
      </c>
      <c r="M320" s="3"/>
    </row>
    <row r="321" spans="10:13" x14ac:dyDescent="0.3">
      <c r="J321" s="81" t="str">
        <f>IF(ISBLANK($I321),"",$I321*2.2046)</f>
        <v/>
      </c>
      <c r="K321" s="81"/>
      <c r="L321" s="81" t="str">
        <f>IF(ISBLANK($K321),"",$I321*2.2046)</f>
        <v/>
      </c>
      <c r="M321" s="3"/>
    </row>
    <row r="322" spans="10:13" x14ac:dyDescent="0.3">
      <c r="J322" s="81" t="str">
        <f>IF(ISBLANK($I322),"",$I322*2.2046)</f>
        <v/>
      </c>
      <c r="K322" s="81"/>
      <c r="L322" s="81" t="str">
        <f>IF(ISBLANK($K322),"",$I322*2.2046)</f>
        <v/>
      </c>
      <c r="M322" s="3"/>
    </row>
    <row r="323" spans="10:13" x14ac:dyDescent="0.3">
      <c r="J323" s="81" t="str">
        <f>IF(ISBLANK($I323),"",$I323*2.2046)</f>
        <v/>
      </c>
      <c r="K323" s="81"/>
      <c r="L323" s="81" t="str">
        <f>IF(ISBLANK($K323),"",$I323*2.2046)</f>
        <v/>
      </c>
      <c r="M323" s="3"/>
    </row>
    <row r="324" spans="10:13" x14ac:dyDescent="0.3">
      <c r="J324" s="81" t="str">
        <f>IF(ISBLANK($I324),"",$I324*2.2046)</f>
        <v/>
      </c>
      <c r="K324" s="81"/>
      <c r="L324" s="81" t="str">
        <f>IF(ISBLANK($K324),"",$I324*2.2046)</f>
        <v/>
      </c>
      <c r="M324" s="3"/>
    </row>
    <row r="325" spans="10:13" x14ac:dyDescent="0.3">
      <c r="J325" s="81" t="str">
        <f>IF(ISBLANK($I325),"",$I325*2.2046)</f>
        <v/>
      </c>
      <c r="K325" s="81"/>
      <c r="L325" s="81" t="str">
        <f>IF(ISBLANK($K325),"",$I325*2.2046)</f>
        <v/>
      </c>
      <c r="M325" s="3"/>
    </row>
    <row r="326" spans="10:13" x14ac:dyDescent="0.3">
      <c r="J326" s="81" t="str">
        <f>IF(ISBLANK($I326),"",$I326*2.2046)</f>
        <v/>
      </c>
      <c r="K326" s="81"/>
      <c r="L326" s="81" t="str">
        <f>IF(ISBLANK($K326),"",$I326*2.2046)</f>
        <v/>
      </c>
      <c r="M326" s="3"/>
    </row>
    <row r="327" spans="10:13" x14ac:dyDescent="0.3">
      <c r="J327" s="81" t="str">
        <f>IF(ISBLANK($I327),"",$I327*2.2046)</f>
        <v/>
      </c>
      <c r="K327" s="81"/>
      <c r="L327" s="81" t="str">
        <f>IF(ISBLANK($K327),"",$I327*2.2046)</f>
        <v/>
      </c>
      <c r="M327" s="3"/>
    </row>
    <row r="328" spans="10:13" x14ac:dyDescent="0.3">
      <c r="J328" s="81" t="str">
        <f>IF(ISBLANK($I328),"",$I328*2.2046)</f>
        <v/>
      </c>
      <c r="K328" s="81"/>
      <c r="L328" s="81" t="str">
        <f>IF(ISBLANK($K328),"",$I328*2.2046)</f>
        <v/>
      </c>
      <c r="M328" s="3"/>
    </row>
    <row r="329" spans="10:13" x14ac:dyDescent="0.3">
      <c r="J329" s="81" t="str">
        <f>IF(ISBLANK($I329),"",$I329*2.2046)</f>
        <v/>
      </c>
      <c r="K329" s="81"/>
      <c r="L329" s="81" t="str">
        <f>IF(ISBLANK($K329),"",$I329*2.2046)</f>
        <v/>
      </c>
      <c r="M329" s="3"/>
    </row>
    <row r="330" spans="10:13" x14ac:dyDescent="0.3">
      <c r="J330" s="81" t="str">
        <f>IF(ISBLANK($I330),"",$I330*2.2046)</f>
        <v/>
      </c>
      <c r="K330" s="81"/>
      <c r="L330" s="81" t="str">
        <f>IF(ISBLANK($K330),"",$I330*2.2046)</f>
        <v/>
      </c>
      <c r="M330" s="3"/>
    </row>
    <row r="331" spans="10:13" x14ac:dyDescent="0.3">
      <c r="J331" s="81" t="str">
        <f>IF(ISBLANK($I331),"",$I331*2.2046)</f>
        <v/>
      </c>
      <c r="K331" s="81"/>
      <c r="L331" s="81" t="str">
        <f>IF(ISBLANK($K331),"",$I331*2.2046)</f>
        <v/>
      </c>
      <c r="M331" s="3"/>
    </row>
    <row r="332" spans="10:13" x14ac:dyDescent="0.3">
      <c r="J332" s="81" t="str">
        <f>IF(ISBLANK($I332),"",$I332*2.2046)</f>
        <v/>
      </c>
      <c r="K332" s="81"/>
      <c r="L332" s="81" t="str">
        <f>IF(ISBLANK($K332),"",$I332*2.2046)</f>
        <v/>
      </c>
      <c r="M332" s="3"/>
    </row>
    <row r="333" spans="10:13" x14ac:dyDescent="0.3">
      <c r="J333" s="81" t="str">
        <f>IF(ISBLANK($I333),"",$I333*2.2046)</f>
        <v/>
      </c>
      <c r="K333" s="81"/>
      <c r="L333" s="81" t="str">
        <f>IF(ISBLANK($K333),"",$I333*2.2046)</f>
        <v/>
      </c>
      <c r="M333" s="3"/>
    </row>
    <row r="334" spans="10:13" x14ac:dyDescent="0.3">
      <c r="J334" s="81" t="str">
        <f>IF(ISBLANK($I334),"",$I334*2.2046)</f>
        <v/>
      </c>
      <c r="K334" s="81"/>
      <c r="L334" s="81" t="str">
        <f>IF(ISBLANK($K334),"",$I334*2.2046)</f>
        <v/>
      </c>
      <c r="M334" s="3"/>
    </row>
    <row r="335" spans="10:13" x14ac:dyDescent="0.3">
      <c r="J335" s="81" t="str">
        <f>IF(ISBLANK($I335),"",$I335*2.2046)</f>
        <v/>
      </c>
      <c r="K335" s="81"/>
      <c r="L335" s="81" t="str">
        <f>IF(ISBLANK($K335),"",$I335*2.2046)</f>
        <v/>
      </c>
      <c r="M335" s="3"/>
    </row>
    <row r="336" spans="10:13" x14ac:dyDescent="0.3">
      <c r="J336" s="81" t="str">
        <f>IF(ISBLANK($I336),"",$I336*2.2046)</f>
        <v/>
      </c>
      <c r="K336" s="81"/>
      <c r="L336" s="81" t="str">
        <f>IF(ISBLANK($K336),"",$I336*2.2046)</f>
        <v/>
      </c>
      <c r="M336" s="3"/>
    </row>
    <row r="337" spans="10:13" x14ac:dyDescent="0.3">
      <c r="J337" s="81" t="str">
        <f>IF(ISBLANK($I337),"",$I337*2.2046)</f>
        <v/>
      </c>
      <c r="K337" s="81"/>
      <c r="L337" s="81" t="str">
        <f>IF(ISBLANK($K337),"",$I337*2.2046)</f>
        <v/>
      </c>
      <c r="M337" s="3"/>
    </row>
    <row r="338" spans="10:13" x14ac:dyDescent="0.3">
      <c r="J338" s="81" t="str">
        <f>IF(ISBLANK($I338),"",$I338*2.2046)</f>
        <v/>
      </c>
      <c r="K338" s="81"/>
      <c r="L338" s="81" t="str">
        <f>IF(ISBLANK($K338),"",$I338*2.2046)</f>
        <v/>
      </c>
      <c r="M338" s="3"/>
    </row>
    <row r="339" spans="10:13" x14ac:dyDescent="0.3">
      <c r="J339" s="81" t="str">
        <f>IF(ISBLANK($I339),"",$I339*2.2046)</f>
        <v/>
      </c>
      <c r="K339" s="81"/>
      <c r="L339" s="81" t="str">
        <f>IF(ISBLANK($K339),"",$I339*2.2046)</f>
        <v/>
      </c>
      <c r="M339" s="3"/>
    </row>
    <row r="340" spans="10:13" x14ac:dyDescent="0.3">
      <c r="J340" s="81" t="str">
        <f>IF(ISBLANK($I340),"",$I340*2.2046)</f>
        <v/>
      </c>
      <c r="K340" s="81"/>
      <c r="L340" s="81" t="str">
        <f>IF(ISBLANK($K340),"",$I340*2.2046)</f>
        <v/>
      </c>
      <c r="M340" s="3"/>
    </row>
    <row r="341" spans="10:13" x14ac:dyDescent="0.3">
      <c r="J341" s="81" t="str">
        <f>IF(ISBLANK($I341),"",$I341*2.2046)</f>
        <v/>
      </c>
      <c r="K341" s="81"/>
      <c r="L341" s="81" t="str">
        <f>IF(ISBLANK($K341),"",$I341*2.2046)</f>
        <v/>
      </c>
      <c r="M341" s="3"/>
    </row>
    <row r="342" spans="10:13" x14ac:dyDescent="0.3">
      <c r="J342" s="81" t="str">
        <f>IF(ISBLANK($I342),"",$I342*2.2046)</f>
        <v/>
      </c>
      <c r="K342" s="81"/>
      <c r="L342" s="81" t="str">
        <f>IF(ISBLANK($K342),"",$I342*2.2046)</f>
        <v/>
      </c>
      <c r="M342" s="3"/>
    </row>
    <row r="343" spans="10:13" x14ac:dyDescent="0.3">
      <c r="J343" s="81" t="str">
        <f>IF(ISBLANK($I343),"",$I343*2.2046)</f>
        <v/>
      </c>
      <c r="K343" s="81"/>
      <c r="L343" s="81" t="str">
        <f>IF(ISBLANK($K343),"",$I343*2.2046)</f>
        <v/>
      </c>
      <c r="M343" s="3"/>
    </row>
    <row r="344" spans="10:13" x14ac:dyDescent="0.3">
      <c r="J344" s="81" t="str">
        <f>IF(ISBLANK($I344),"",$I344*2.2046)</f>
        <v/>
      </c>
      <c r="K344" s="81"/>
      <c r="L344" s="81" t="str">
        <f>IF(ISBLANK($K344),"",$I344*2.2046)</f>
        <v/>
      </c>
      <c r="M344" s="3"/>
    </row>
    <row r="345" spans="10:13" x14ac:dyDescent="0.3">
      <c r="J345" s="81" t="str">
        <f>IF(ISBLANK($I345),"",$I345*2.2046)</f>
        <v/>
      </c>
      <c r="K345" s="81"/>
      <c r="L345" s="81" t="str">
        <f>IF(ISBLANK($K345),"",$I345*2.2046)</f>
        <v/>
      </c>
      <c r="M345" s="3"/>
    </row>
    <row r="346" spans="10:13" x14ac:dyDescent="0.3">
      <c r="J346" s="81" t="str">
        <f>IF(ISBLANK($I346),"",$I346*2.2046)</f>
        <v/>
      </c>
      <c r="K346" s="81"/>
      <c r="L346" s="81" t="str">
        <f>IF(ISBLANK($K346),"",$I346*2.2046)</f>
        <v/>
      </c>
      <c r="M346" s="3"/>
    </row>
    <row r="347" spans="10:13" x14ac:dyDescent="0.3">
      <c r="J347" s="81" t="str">
        <f>IF(ISBLANK($I347),"",$I347*2.2046)</f>
        <v/>
      </c>
      <c r="K347" s="81"/>
      <c r="L347" s="81" t="str">
        <f>IF(ISBLANK($K347),"",$I347*2.2046)</f>
        <v/>
      </c>
      <c r="M347" s="3"/>
    </row>
    <row r="348" spans="10:13" x14ac:dyDescent="0.3">
      <c r="J348" s="81" t="str">
        <f>IF(ISBLANK($I348),"",$I348*2.2046)</f>
        <v/>
      </c>
      <c r="K348" s="81"/>
      <c r="L348" s="81" t="str">
        <f>IF(ISBLANK($K348),"",$I348*2.2046)</f>
        <v/>
      </c>
      <c r="M348" s="3"/>
    </row>
    <row r="349" spans="10:13" x14ac:dyDescent="0.3">
      <c r="J349" s="81" t="str">
        <f>IF(ISBLANK($I349),"",$I349*2.2046)</f>
        <v/>
      </c>
      <c r="K349" s="81"/>
      <c r="L349" s="81" t="str">
        <f>IF(ISBLANK($K349),"",$I349*2.2046)</f>
        <v/>
      </c>
      <c r="M349" s="3"/>
    </row>
    <row r="350" spans="10:13" x14ac:dyDescent="0.3">
      <c r="J350" s="81" t="str">
        <f>IF(ISBLANK($I350),"",$I350*2.2046)</f>
        <v/>
      </c>
      <c r="K350" s="81"/>
      <c r="L350" s="81" t="str">
        <f>IF(ISBLANK($K350),"",$I350*2.2046)</f>
        <v/>
      </c>
      <c r="M350" s="3"/>
    </row>
    <row r="351" spans="10:13" x14ac:dyDescent="0.3">
      <c r="J351" s="81" t="str">
        <f>IF(ISBLANK($I351),"",$I351*2.2046)</f>
        <v/>
      </c>
      <c r="K351" s="81"/>
      <c r="L351" s="81" t="str">
        <f>IF(ISBLANK($K351),"",$I351*2.2046)</f>
        <v/>
      </c>
      <c r="M351" s="3"/>
    </row>
    <row r="352" spans="10:13" x14ac:dyDescent="0.3">
      <c r="J352" s="81" t="str">
        <f>IF(ISBLANK($I352),"",$I352*2.2046)</f>
        <v/>
      </c>
      <c r="K352" s="81"/>
      <c r="L352" s="81" t="str">
        <f>IF(ISBLANK($K352),"",$I352*2.2046)</f>
        <v/>
      </c>
      <c r="M352" s="3"/>
    </row>
    <row r="353" spans="10:13" x14ac:dyDescent="0.3">
      <c r="J353" s="81" t="str">
        <f>IF(ISBLANK($I353),"",$I353*2.2046)</f>
        <v/>
      </c>
      <c r="K353" s="81"/>
      <c r="L353" s="81" t="str">
        <f>IF(ISBLANK($K353),"",$I353*2.2046)</f>
        <v/>
      </c>
      <c r="M353" s="3"/>
    </row>
    <row r="354" spans="10:13" x14ac:dyDescent="0.3">
      <c r="J354" s="81" t="str">
        <f>IF(ISBLANK($I354),"",$I354*2.2046)</f>
        <v/>
      </c>
      <c r="K354" s="81"/>
      <c r="L354" s="81" t="str">
        <f>IF(ISBLANK($K354),"",$I354*2.2046)</f>
        <v/>
      </c>
      <c r="M354" s="3"/>
    </row>
    <row r="355" spans="10:13" x14ac:dyDescent="0.3">
      <c r="J355" s="81" t="str">
        <f>IF(ISBLANK($I355),"",$I355*2.2046)</f>
        <v/>
      </c>
      <c r="K355" s="81"/>
      <c r="L355" s="81" t="str">
        <f>IF(ISBLANK($K355),"",$I355*2.2046)</f>
        <v/>
      </c>
      <c r="M355" s="3"/>
    </row>
    <row r="356" spans="10:13" x14ac:dyDescent="0.3">
      <c r="J356" s="81" t="str">
        <f>IF(ISBLANK($I356),"",$I356*2.2046)</f>
        <v/>
      </c>
      <c r="K356" s="81"/>
      <c r="L356" s="81" t="str">
        <f>IF(ISBLANK($K356),"",$I356*2.2046)</f>
        <v/>
      </c>
      <c r="M356" s="3"/>
    </row>
    <row r="357" spans="10:13" x14ac:dyDescent="0.3">
      <c r="J357" s="81" t="str">
        <f>IF(ISBLANK($I357),"",$I357*2.2046)</f>
        <v/>
      </c>
      <c r="K357" s="81"/>
      <c r="L357" s="81" t="str">
        <f>IF(ISBLANK($K357),"",$I357*2.2046)</f>
        <v/>
      </c>
      <c r="M357" s="3"/>
    </row>
    <row r="358" spans="10:13" x14ac:dyDescent="0.3">
      <c r="J358" s="81" t="str">
        <f>IF(ISBLANK($I358),"",$I358*2.2046)</f>
        <v/>
      </c>
      <c r="K358" s="81"/>
      <c r="L358" s="81" t="str">
        <f>IF(ISBLANK($K358),"",$I358*2.2046)</f>
        <v/>
      </c>
      <c r="M358" s="3"/>
    </row>
    <row r="359" spans="10:13" x14ac:dyDescent="0.3">
      <c r="J359" s="81" t="str">
        <f>IF(ISBLANK($I359),"",$I359*2.2046)</f>
        <v/>
      </c>
      <c r="K359" s="81"/>
      <c r="L359" s="81" t="str">
        <f>IF(ISBLANK($K359),"",$I359*2.2046)</f>
        <v/>
      </c>
      <c r="M359" s="3"/>
    </row>
    <row r="360" spans="10:13" x14ac:dyDescent="0.3">
      <c r="J360" s="81" t="str">
        <f>IF(ISBLANK($I360),"",$I360*2.2046)</f>
        <v/>
      </c>
      <c r="K360" s="81"/>
      <c r="L360" s="81" t="str">
        <f>IF(ISBLANK($K360),"",$I360*2.2046)</f>
        <v/>
      </c>
      <c r="M360" s="3"/>
    </row>
    <row r="361" spans="10:13" x14ac:dyDescent="0.3">
      <c r="J361" s="81" t="str">
        <f>IF(ISBLANK($I361),"",$I361*2.2046)</f>
        <v/>
      </c>
      <c r="K361" s="81"/>
      <c r="L361" s="81" t="str">
        <f>IF(ISBLANK($K361),"",$I361*2.2046)</f>
        <v/>
      </c>
      <c r="M361" s="3"/>
    </row>
    <row r="362" spans="10:13" x14ac:dyDescent="0.3">
      <c r="J362" s="81" t="str">
        <f>IF(ISBLANK($I362),"",$I362*2.2046)</f>
        <v/>
      </c>
      <c r="K362" s="81"/>
      <c r="L362" s="81" t="str">
        <f>IF(ISBLANK($K362),"",$I362*2.2046)</f>
        <v/>
      </c>
      <c r="M362" s="3"/>
    </row>
    <row r="363" spans="10:13" x14ac:dyDescent="0.3">
      <c r="J363" s="81" t="str">
        <f>IF(ISBLANK($I363),"",$I363*2.2046)</f>
        <v/>
      </c>
      <c r="K363" s="81"/>
      <c r="L363" s="81" t="str">
        <f>IF(ISBLANK($K363),"",$I363*2.2046)</f>
        <v/>
      </c>
      <c r="M363" s="3"/>
    </row>
    <row r="364" spans="10:13" x14ac:dyDescent="0.3">
      <c r="J364" s="81" t="str">
        <f>IF(ISBLANK($I364),"",$I364*2.2046)</f>
        <v/>
      </c>
      <c r="K364" s="81"/>
      <c r="L364" s="81" t="str">
        <f>IF(ISBLANK($K364),"",$I364*2.2046)</f>
        <v/>
      </c>
      <c r="M364" s="3"/>
    </row>
    <row r="365" spans="10:13" x14ac:dyDescent="0.3">
      <c r="J365" s="81" t="str">
        <f>IF(ISBLANK($I365),"",$I365*2.2046)</f>
        <v/>
      </c>
      <c r="K365" s="81"/>
      <c r="L365" s="81" t="str">
        <f>IF(ISBLANK($K365),"",$I365*2.2046)</f>
        <v/>
      </c>
      <c r="M365" s="3"/>
    </row>
    <row r="366" spans="10:13" x14ac:dyDescent="0.3">
      <c r="J366" s="81" t="str">
        <f>IF(ISBLANK($I366),"",$I366*2.2046)</f>
        <v/>
      </c>
      <c r="K366" s="81"/>
      <c r="L366" s="81" t="str">
        <f>IF(ISBLANK($K366),"",$I366*2.2046)</f>
        <v/>
      </c>
      <c r="M366" s="3"/>
    </row>
    <row r="367" spans="10:13" x14ac:dyDescent="0.3">
      <c r="J367" s="81" t="str">
        <f>IF(ISBLANK($I367),"",$I367*2.2046)</f>
        <v/>
      </c>
      <c r="K367" s="81"/>
      <c r="L367" s="81" t="str">
        <f>IF(ISBLANK($K367),"",$I367*2.2046)</f>
        <v/>
      </c>
      <c r="M367" s="3"/>
    </row>
    <row r="368" spans="10:13" x14ac:dyDescent="0.3">
      <c r="J368" s="81" t="str">
        <f>IF(ISBLANK($I368),"",$I368*2.2046)</f>
        <v/>
      </c>
      <c r="K368" s="81"/>
      <c r="L368" s="81" t="str">
        <f>IF(ISBLANK($K368),"",$I368*2.2046)</f>
        <v/>
      </c>
      <c r="M368" s="3"/>
    </row>
    <row r="369" spans="10:13" x14ac:dyDescent="0.3">
      <c r="J369" s="81" t="str">
        <f>IF(ISBLANK($I369),"",$I369*2.2046)</f>
        <v/>
      </c>
      <c r="K369" s="81"/>
      <c r="L369" s="81" t="str">
        <f>IF(ISBLANK($K369),"",$I369*2.2046)</f>
        <v/>
      </c>
      <c r="M369" s="3"/>
    </row>
    <row r="370" spans="10:13" x14ac:dyDescent="0.3">
      <c r="J370" s="81" t="str">
        <f>IF(ISBLANK($I370),"",$I370*2.2046)</f>
        <v/>
      </c>
      <c r="K370" s="81"/>
      <c r="L370" s="81" t="str">
        <f>IF(ISBLANK($K370),"",$I370*2.2046)</f>
        <v/>
      </c>
      <c r="M370" s="3"/>
    </row>
    <row r="371" spans="10:13" x14ac:dyDescent="0.3">
      <c r="J371" s="81" t="str">
        <f>IF(ISBLANK($I371),"",$I371*2.2046)</f>
        <v/>
      </c>
      <c r="K371" s="81"/>
      <c r="L371" s="81" t="str">
        <f>IF(ISBLANK($K371),"",$I371*2.2046)</f>
        <v/>
      </c>
      <c r="M371" s="3"/>
    </row>
    <row r="372" spans="10:13" x14ac:dyDescent="0.3">
      <c r="J372" s="81" t="str">
        <f>IF(ISBLANK($I372),"",$I372*2.2046)</f>
        <v/>
      </c>
      <c r="K372" s="81"/>
      <c r="L372" s="81" t="str">
        <f>IF(ISBLANK($K372),"",$I372*2.2046)</f>
        <v/>
      </c>
      <c r="M372" s="3"/>
    </row>
    <row r="373" spans="10:13" x14ac:dyDescent="0.3">
      <c r="J373" s="81" t="str">
        <f>IF(ISBLANK($I373),"",$I373*2.2046)</f>
        <v/>
      </c>
      <c r="K373" s="81"/>
      <c r="L373" s="81" t="str">
        <f>IF(ISBLANK($K373),"",$I373*2.2046)</f>
        <v/>
      </c>
      <c r="M373" s="3"/>
    </row>
    <row r="374" spans="10:13" x14ac:dyDescent="0.3">
      <c r="J374" s="81" t="str">
        <f>IF(ISBLANK($I374),"",$I374*2.2046)</f>
        <v/>
      </c>
      <c r="K374" s="81"/>
      <c r="L374" s="81" t="str">
        <f>IF(ISBLANK($K374),"",$I374*2.2046)</f>
        <v/>
      </c>
      <c r="M374" s="3"/>
    </row>
    <row r="375" spans="10:13" x14ac:dyDescent="0.3">
      <c r="J375" s="81" t="str">
        <f>IF(ISBLANK($I375),"",$I375*2.2046)</f>
        <v/>
      </c>
      <c r="K375" s="81"/>
      <c r="L375" s="81" t="str">
        <f>IF(ISBLANK($K375),"",$I375*2.2046)</f>
        <v/>
      </c>
      <c r="M375" s="3"/>
    </row>
    <row r="376" spans="10:13" x14ac:dyDescent="0.3">
      <c r="J376" s="81" t="str">
        <f>IF(ISBLANK($I376),"",$I376*2.2046)</f>
        <v/>
      </c>
      <c r="K376" s="81"/>
      <c r="L376" s="81" t="str">
        <f>IF(ISBLANK($K376),"",$I376*2.2046)</f>
        <v/>
      </c>
      <c r="M376" s="3"/>
    </row>
    <row r="377" spans="10:13" x14ac:dyDescent="0.3">
      <c r="J377" s="81" t="str">
        <f>IF(ISBLANK($I377),"",$I377*2.2046)</f>
        <v/>
      </c>
      <c r="K377" s="81"/>
      <c r="L377" s="81" t="str">
        <f>IF(ISBLANK($K377),"",$I377*2.2046)</f>
        <v/>
      </c>
      <c r="M377" s="3"/>
    </row>
    <row r="378" spans="10:13" x14ac:dyDescent="0.3">
      <c r="J378" s="81" t="str">
        <f>IF(ISBLANK($I378),"",$I378*2.2046)</f>
        <v/>
      </c>
      <c r="K378" s="81"/>
      <c r="L378" s="81" t="str">
        <f>IF(ISBLANK($K378),"",$I378*2.2046)</f>
        <v/>
      </c>
      <c r="M378" s="3"/>
    </row>
    <row r="379" spans="10:13" x14ac:dyDescent="0.3">
      <c r="J379" s="81" t="str">
        <f>IF(ISBLANK($I379),"",$I379*2.2046)</f>
        <v/>
      </c>
      <c r="K379" s="81"/>
      <c r="L379" s="81" t="str">
        <f>IF(ISBLANK($K379),"",$I379*2.2046)</f>
        <v/>
      </c>
      <c r="M379" s="3"/>
    </row>
    <row r="380" spans="10:13" x14ac:dyDescent="0.3">
      <c r="J380" s="81" t="str">
        <f>IF(ISBLANK($I380),"",$I380*2.2046)</f>
        <v/>
      </c>
      <c r="K380" s="81"/>
      <c r="L380" s="81" t="str">
        <f>IF(ISBLANK($K380),"",$I380*2.2046)</f>
        <v/>
      </c>
      <c r="M380" s="3"/>
    </row>
    <row r="381" spans="10:13" x14ac:dyDescent="0.3">
      <c r="J381" s="81" t="str">
        <f>IF(ISBLANK($I381),"",$I381*2.2046)</f>
        <v/>
      </c>
      <c r="K381" s="81"/>
      <c r="L381" s="81" t="str">
        <f>IF(ISBLANK($K381),"",$I381*2.2046)</f>
        <v/>
      </c>
      <c r="M381" s="3"/>
    </row>
    <row r="382" spans="10:13" x14ac:dyDescent="0.3">
      <c r="J382" s="81" t="str">
        <f>IF(ISBLANK($I382),"",$I382*2.2046)</f>
        <v/>
      </c>
      <c r="K382" s="81"/>
      <c r="L382" s="81" t="str">
        <f>IF(ISBLANK($K382),"",$I382*2.2046)</f>
        <v/>
      </c>
      <c r="M382" s="3"/>
    </row>
    <row r="383" spans="10:13" x14ac:dyDescent="0.3">
      <c r="J383" s="81" t="str">
        <f>IF(ISBLANK($I383),"",$I383*2.2046)</f>
        <v/>
      </c>
      <c r="K383" s="81"/>
      <c r="L383" s="81" t="str">
        <f>IF(ISBLANK($K383),"",$I383*2.2046)</f>
        <v/>
      </c>
      <c r="M383" s="3"/>
    </row>
    <row r="384" spans="10:13" x14ac:dyDescent="0.3">
      <c r="J384" s="81" t="str">
        <f>IF(ISBLANK($I384),"",$I384*2.2046)</f>
        <v/>
      </c>
      <c r="K384" s="81"/>
      <c r="L384" s="81" t="str">
        <f>IF(ISBLANK($K384),"",$I384*2.2046)</f>
        <v/>
      </c>
      <c r="M384" s="3"/>
    </row>
    <row r="385" spans="10:13" x14ac:dyDescent="0.3">
      <c r="J385" s="81" t="str">
        <f>IF(ISBLANK($I385),"",$I385*2.2046)</f>
        <v/>
      </c>
      <c r="K385" s="81"/>
      <c r="L385" s="81" t="str">
        <f>IF(ISBLANK($K385),"",$I385*2.2046)</f>
        <v/>
      </c>
      <c r="M385" s="3"/>
    </row>
    <row r="386" spans="10:13" x14ac:dyDescent="0.3">
      <c r="J386" s="81" t="str">
        <f>IF(ISBLANK($I386),"",$I386*2.2046)</f>
        <v/>
      </c>
      <c r="K386" s="81"/>
      <c r="L386" s="81" t="str">
        <f>IF(ISBLANK($K386),"",$I386*2.2046)</f>
        <v/>
      </c>
      <c r="M386" s="3"/>
    </row>
    <row r="387" spans="10:13" x14ac:dyDescent="0.3">
      <c r="J387" s="81" t="str">
        <f>IF(ISBLANK($I387),"",$I387*2.2046)</f>
        <v/>
      </c>
      <c r="K387" s="81"/>
      <c r="L387" s="81" t="str">
        <f>IF(ISBLANK($K387),"",$I387*2.2046)</f>
        <v/>
      </c>
      <c r="M387" s="3"/>
    </row>
    <row r="388" spans="10:13" x14ac:dyDescent="0.3">
      <c r="J388" s="81" t="str">
        <f>IF(ISBLANK($I388),"",$I388*2.2046)</f>
        <v/>
      </c>
      <c r="K388" s="81"/>
      <c r="L388" s="81" t="str">
        <f>IF(ISBLANK($K388),"",$I388*2.2046)</f>
        <v/>
      </c>
      <c r="M388" s="3"/>
    </row>
    <row r="389" spans="10:13" x14ac:dyDescent="0.3">
      <c r="J389" s="81" t="str">
        <f>IF(ISBLANK($I389),"",$I389*2.2046)</f>
        <v/>
      </c>
      <c r="K389" s="81"/>
      <c r="L389" s="81" t="str">
        <f>IF(ISBLANK($K389),"",$I389*2.2046)</f>
        <v/>
      </c>
      <c r="M389" s="3"/>
    </row>
    <row r="390" spans="10:13" x14ac:dyDescent="0.3">
      <c r="J390" s="81" t="str">
        <f>IF(ISBLANK($I390),"",$I390*2.2046)</f>
        <v/>
      </c>
      <c r="K390" s="81"/>
      <c r="L390" s="81" t="str">
        <f>IF(ISBLANK($K390),"",$I390*2.2046)</f>
        <v/>
      </c>
      <c r="M390" s="3"/>
    </row>
    <row r="391" spans="10:13" x14ac:dyDescent="0.3">
      <c r="J391" s="81" t="str">
        <f>IF(ISBLANK($I391),"",$I391*2.2046)</f>
        <v/>
      </c>
      <c r="K391" s="81"/>
      <c r="L391" s="81" t="str">
        <f>IF(ISBLANK($K391),"",$I391*2.2046)</f>
        <v/>
      </c>
      <c r="M391" s="3"/>
    </row>
    <row r="392" spans="10:13" x14ac:dyDescent="0.3">
      <c r="J392" s="81" t="str">
        <f>IF(ISBLANK($I392),"",$I392*2.2046)</f>
        <v/>
      </c>
      <c r="K392" s="81"/>
      <c r="L392" s="81" t="str">
        <f>IF(ISBLANK($K392),"",$I392*2.2046)</f>
        <v/>
      </c>
      <c r="M392" s="3"/>
    </row>
    <row r="393" spans="10:13" x14ac:dyDescent="0.3">
      <c r="J393" s="81" t="str">
        <f>IF(ISBLANK($I393),"",$I393*2.2046)</f>
        <v/>
      </c>
      <c r="K393" s="81"/>
      <c r="L393" s="81" t="str">
        <f>IF(ISBLANK($K393),"",$I393*2.2046)</f>
        <v/>
      </c>
      <c r="M393" s="3"/>
    </row>
    <row r="394" spans="10:13" x14ac:dyDescent="0.3">
      <c r="J394" s="81" t="str">
        <f>IF(ISBLANK($I394),"",$I394*2.2046)</f>
        <v/>
      </c>
      <c r="K394" s="81"/>
      <c r="L394" s="81" t="str">
        <f>IF(ISBLANK($K394),"",$I394*2.2046)</f>
        <v/>
      </c>
      <c r="M394" s="3"/>
    </row>
    <row r="395" spans="10:13" x14ac:dyDescent="0.3">
      <c r="J395" s="81" t="str">
        <f>IF(ISBLANK($I395),"",$I395*2.2046)</f>
        <v/>
      </c>
      <c r="K395" s="81"/>
      <c r="L395" s="81" t="str">
        <f>IF(ISBLANK($K395),"",$I395*2.2046)</f>
        <v/>
      </c>
      <c r="M395" s="3"/>
    </row>
    <row r="396" spans="10:13" x14ac:dyDescent="0.3">
      <c r="J396" s="81" t="str">
        <f>IF(ISBLANK($I396),"",$I396*2.2046)</f>
        <v/>
      </c>
      <c r="K396" s="81"/>
      <c r="L396" s="81" t="str">
        <f>IF(ISBLANK($K396),"",$I396*2.2046)</f>
        <v/>
      </c>
      <c r="M396" s="3"/>
    </row>
    <row r="397" spans="10:13" x14ac:dyDescent="0.3">
      <c r="J397" s="81" t="str">
        <f>IF(ISBLANK($I397),"",$I397*2.2046)</f>
        <v/>
      </c>
      <c r="K397" s="81"/>
      <c r="L397" s="81" t="str">
        <f>IF(ISBLANK($K397),"",$I397*2.2046)</f>
        <v/>
      </c>
      <c r="M397" s="3"/>
    </row>
    <row r="398" spans="10:13" x14ac:dyDescent="0.3">
      <c r="J398" s="81" t="str">
        <f>IF(ISBLANK($I398),"",$I398*2.2046)</f>
        <v/>
      </c>
      <c r="K398" s="81"/>
      <c r="L398" s="81" t="str">
        <f>IF(ISBLANK($K398),"",$I398*2.2046)</f>
        <v/>
      </c>
      <c r="M398" s="3"/>
    </row>
    <row r="399" spans="10:13" x14ac:dyDescent="0.3">
      <c r="J399" s="81" t="str">
        <f>IF(ISBLANK($I399),"",$I399*2.2046)</f>
        <v/>
      </c>
      <c r="K399" s="81"/>
      <c r="L399" s="81" t="str">
        <f>IF(ISBLANK($K399),"",$I399*2.2046)</f>
        <v/>
      </c>
      <c r="M399" s="3"/>
    </row>
    <row r="400" spans="10:13" x14ac:dyDescent="0.3">
      <c r="J400" s="81" t="str">
        <f>IF(ISBLANK($I400),"",$I400*2.2046)</f>
        <v/>
      </c>
      <c r="K400" s="81"/>
      <c r="L400" s="81" t="str">
        <f>IF(ISBLANK($K400),"",$I400*2.2046)</f>
        <v/>
      </c>
      <c r="M400" s="3"/>
    </row>
    <row r="401" spans="10:13" x14ac:dyDescent="0.3">
      <c r="J401" s="81" t="str">
        <f>IF(ISBLANK($I401),"",$I401*2.2046)</f>
        <v/>
      </c>
      <c r="K401" s="81"/>
      <c r="L401" s="81" t="str">
        <f>IF(ISBLANK($K401),"",$I401*2.2046)</f>
        <v/>
      </c>
      <c r="M401" s="3"/>
    </row>
    <row r="402" spans="10:13" x14ac:dyDescent="0.3">
      <c r="J402" s="81" t="str">
        <f>IF(ISBLANK($I402),"",$I402*2.2046)</f>
        <v/>
      </c>
      <c r="K402" s="81"/>
      <c r="L402" s="81" t="str">
        <f>IF(ISBLANK($K402),"",$I402*2.2046)</f>
        <v/>
      </c>
      <c r="M402" s="3"/>
    </row>
    <row r="403" spans="10:13" x14ac:dyDescent="0.3">
      <c r="J403" s="81" t="str">
        <f>IF(ISBLANK($I403),"",$I403*2.2046)</f>
        <v/>
      </c>
      <c r="K403" s="81"/>
      <c r="L403" s="81" t="str">
        <f>IF(ISBLANK($K403),"",$I403*2.2046)</f>
        <v/>
      </c>
      <c r="M403" s="3"/>
    </row>
    <row r="404" spans="10:13" x14ac:dyDescent="0.3">
      <c r="J404" s="81" t="str">
        <f>IF(ISBLANK($I404),"",$I404*2.2046)</f>
        <v/>
      </c>
      <c r="K404" s="81"/>
      <c r="L404" s="81" t="str">
        <f>IF(ISBLANK($K404),"",$I404*2.2046)</f>
        <v/>
      </c>
      <c r="M404" s="3"/>
    </row>
    <row r="405" spans="10:13" x14ac:dyDescent="0.3">
      <c r="J405" s="81" t="str">
        <f>IF(ISBLANK($I405),"",$I405*2.2046)</f>
        <v/>
      </c>
      <c r="K405" s="81"/>
      <c r="L405" s="81" t="str">
        <f>IF(ISBLANK($K405),"",$I405*2.2046)</f>
        <v/>
      </c>
      <c r="M405" s="3"/>
    </row>
    <row r="406" spans="10:13" x14ac:dyDescent="0.3">
      <c r="J406" s="81" t="str">
        <f>IF(ISBLANK($I406),"",$I406*2.2046)</f>
        <v/>
      </c>
      <c r="K406" s="81"/>
      <c r="L406" s="81" t="str">
        <f>IF(ISBLANK($K406),"",$I406*2.2046)</f>
        <v/>
      </c>
      <c r="M406" s="3"/>
    </row>
    <row r="407" spans="10:13" x14ac:dyDescent="0.3">
      <c r="J407" s="81" t="str">
        <f>IF(ISBLANK($I407),"",$I407*2.2046)</f>
        <v/>
      </c>
      <c r="K407" s="81"/>
      <c r="L407" s="81" t="str">
        <f>IF(ISBLANK($K407),"",$I407*2.2046)</f>
        <v/>
      </c>
      <c r="M407" s="3"/>
    </row>
    <row r="408" spans="10:13" x14ac:dyDescent="0.3">
      <c r="J408" s="81" t="str">
        <f>IF(ISBLANK($I408),"",$I408*2.2046)</f>
        <v/>
      </c>
      <c r="K408" s="81"/>
      <c r="L408" s="81" t="str">
        <f>IF(ISBLANK($K408),"",$I408*2.2046)</f>
        <v/>
      </c>
      <c r="M408" s="3"/>
    </row>
    <row r="409" spans="10:13" x14ac:dyDescent="0.3">
      <c r="J409" s="81" t="str">
        <f>IF(ISBLANK($I409),"",$I409*2.2046)</f>
        <v/>
      </c>
      <c r="K409" s="81"/>
      <c r="L409" s="81" t="str">
        <f>IF(ISBLANK($K409),"",$I409*2.2046)</f>
        <v/>
      </c>
      <c r="M409" s="3"/>
    </row>
    <row r="410" spans="10:13" x14ac:dyDescent="0.3">
      <c r="J410" s="81" t="str">
        <f>IF(ISBLANK($I410),"",$I410*2.2046)</f>
        <v/>
      </c>
      <c r="K410" s="81"/>
      <c r="L410" s="81" t="str">
        <f>IF(ISBLANK($K410),"",$I410*2.2046)</f>
        <v/>
      </c>
      <c r="M410" s="3"/>
    </row>
    <row r="411" spans="10:13" x14ac:dyDescent="0.3">
      <c r="J411" s="81" t="str">
        <f>IF(ISBLANK($I411),"",$I411*2.2046)</f>
        <v/>
      </c>
      <c r="K411" s="81"/>
      <c r="L411" s="81" t="str">
        <f>IF(ISBLANK($K411),"",$I411*2.2046)</f>
        <v/>
      </c>
      <c r="M411" s="3"/>
    </row>
    <row r="412" spans="10:13" x14ac:dyDescent="0.3">
      <c r="J412" s="81" t="str">
        <f>IF(ISBLANK($I412),"",$I412*2.2046)</f>
        <v/>
      </c>
      <c r="K412" s="81"/>
      <c r="L412" s="81" t="str">
        <f>IF(ISBLANK($K412),"",$I412*2.2046)</f>
        <v/>
      </c>
      <c r="M412" s="3"/>
    </row>
    <row r="413" spans="10:13" x14ac:dyDescent="0.3">
      <c r="J413" s="81" t="str">
        <f>IF(ISBLANK($I413),"",$I413*2.2046)</f>
        <v/>
      </c>
      <c r="K413" s="81"/>
      <c r="L413" s="81" t="str">
        <f>IF(ISBLANK($K413),"",$I413*2.2046)</f>
        <v/>
      </c>
      <c r="M413" s="3"/>
    </row>
    <row r="414" spans="10:13" x14ac:dyDescent="0.3">
      <c r="J414" s="81" t="str">
        <f>IF(ISBLANK($I414),"",$I414*2.2046)</f>
        <v/>
      </c>
      <c r="K414" s="81"/>
      <c r="L414" s="81" t="str">
        <f>IF(ISBLANK($K414),"",$I414*2.2046)</f>
        <v/>
      </c>
      <c r="M414" s="3"/>
    </row>
    <row r="415" spans="10:13" x14ac:dyDescent="0.3">
      <c r="J415" s="81" t="str">
        <f>IF(ISBLANK($I415),"",$I415*2.2046)</f>
        <v/>
      </c>
      <c r="K415" s="81"/>
      <c r="L415" s="81" t="str">
        <f>IF(ISBLANK($K415),"",$I415*2.2046)</f>
        <v/>
      </c>
      <c r="M415" s="3"/>
    </row>
    <row r="416" spans="10:13" x14ac:dyDescent="0.3">
      <c r="J416" s="81" t="str">
        <f>IF(ISBLANK($I416),"",$I416*2.2046)</f>
        <v/>
      </c>
      <c r="K416" s="81"/>
      <c r="L416" s="81" t="str">
        <f>IF(ISBLANK($K416),"",$I416*2.2046)</f>
        <v/>
      </c>
      <c r="M416" s="3"/>
    </row>
    <row r="417" spans="10:13" x14ac:dyDescent="0.3">
      <c r="J417" s="81" t="str">
        <f>IF(ISBLANK($I417),"",$I417*2.2046)</f>
        <v/>
      </c>
      <c r="K417" s="81"/>
      <c r="L417" s="81" t="str">
        <f>IF(ISBLANK($K417),"",$I417*2.2046)</f>
        <v/>
      </c>
      <c r="M417" s="3"/>
    </row>
    <row r="418" spans="10:13" x14ac:dyDescent="0.3">
      <c r="J418" s="81" t="str">
        <f>IF(ISBLANK($I418),"",$I418*2.2046)</f>
        <v/>
      </c>
      <c r="K418" s="81"/>
      <c r="L418" s="81" t="str">
        <f>IF(ISBLANK($K418),"",$I418*2.2046)</f>
        <v/>
      </c>
      <c r="M418" s="3"/>
    </row>
    <row r="419" spans="10:13" x14ac:dyDescent="0.3">
      <c r="J419" s="81" t="str">
        <f>IF(ISBLANK($I419),"",$I419*2.2046)</f>
        <v/>
      </c>
      <c r="K419" s="81"/>
      <c r="L419" s="81" t="str">
        <f>IF(ISBLANK($K419),"",$I419*2.2046)</f>
        <v/>
      </c>
      <c r="M419" s="3"/>
    </row>
    <row r="420" spans="10:13" x14ac:dyDescent="0.3">
      <c r="J420" s="81" t="str">
        <f>IF(ISBLANK($I420),"",$I420*2.2046)</f>
        <v/>
      </c>
      <c r="K420" s="81"/>
      <c r="L420" s="81" t="str">
        <f>IF(ISBLANK($K420),"",$I420*2.2046)</f>
        <v/>
      </c>
      <c r="M420" s="3"/>
    </row>
    <row r="421" spans="10:13" x14ac:dyDescent="0.3">
      <c r="J421" s="81" t="str">
        <f>IF(ISBLANK($I421),"",$I421*2.2046)</f>
        <v/>
      </c>
      <c r="K421" s="81"/>
      <c r="L421" s="81" t="str">
        <f>IF(ISBLANK($K421),"",$I421*2.2046)</f>
        <v/>
      </c>
      <c r="M421" s="3"/>
    </row>
    <row r="422" spans="10:13" x14ac:dyDescent="0.3">
      <c r="J422" s="81" t="str">
        <f>IF(ISBLANK($I422),"",$I422*2.2046)</f>
        <v/>
      </c>
      <c r="K422" s="81"/>
      <c r="L422" s="81" t="str">
        <f>IF(ISBLANK($K422),"",$I422*2.2046)</f>
        <v/>
      </c>
      <c r="M422" s="3"/>
    </row>
    <row r="423" spans="10:13" x14ac:dyDescent="0.3">
      <c r="J423" s="81" t="str">
        <f>IF(ISBLANK($I423),"",$I423*2.2046)</f>
        <v/>
      </c>
      <c r="K423" s="81"/>
      <c r="L423" s="81" t="str">
        <f>IF(ISBLANK($K423),"",$I423*2.2046)</f>
        <v/>
      </c>
      <c r="M423" s="3"/>
    </row>
    <row r="424" spans="10:13" x14ac:dyDescent="0.3">
      <c r="J424" s="81" t="str">
        <f>IF(ISBLANK($I424),"",$I424*2.2046)</f>
        <v/>
      </c>
      <c r="K424" s="81"/>
      <c r="L424" s="81" t="str">
        <f>IF(ISBLANK($K424),"",$I424*2.2046)</f>
        <v/>
      </c>
      <c r="M424" s="3"/>
    </row>
    <row r="425" spans="10:13" x14ac:dyDescent="0.3">
      <c r="J425" s="81" t="str">
        <f>IF(ISBLANK($I425),"",$I425*2.2046)</f>
        <v/>
      </c>
      <c r="K425" s="81"/>
      <c r="L425" s="81" t="str">
        <f>IF(ISBLANK($K425),"",$I425*2.2046)</f>
        <v/>
      </c>
      <c r="M425" s="3"/>
    </row>
    <row r="426" spans="10:13" x14ac:dyDescent="0.3">
      <c r="J426" s="81" t="str">
        <f>IF(ISBLANK($I426),"",$I426*2.2046)</f>
        <v/>
      </c>
      <c r="K426" s="81"/>
      <c r="L426" s="81" t="str">
        <f>IF(ISBLANK($K426),"",$I426*2.2046)</f>
        <v/>
      </c>
      <c r="M426" s="3"/>
    </row>
    <row r="427" spans="10:13" x14ac:dyDescent="0.3">
      <c r="J427" s="81" t="str">
        <f>IF(ISBLANK($I427),"",$I427*2.2046)</f>
        <v/>
      </c>
      <c r="K427" s="81"/>
      <c r="L427" s="81" t="str">
        <f>IF(ISBLANK($K427),"",$I427*2.2046)</f>
        <v/>
      </c>
      <c r="M427" s="3"/>
    </row>
    <row r="428" spans="10:13" x14ac:dyDescent="0.3">
      <c r="J428" s="81" t="str">
        <f>IF(ISBLANK($I428),"",$I428*2.2046)</f>
        <v/>
      </c>
      <c r="K428" s="81"/>
      <c r="L428" s="81" t="str">
        <f>IF(ISBLANK($K428),"",$I428*2.2046)</f>
        <v/>
      </c>
      <c r="M428" s="3"/>
    </row>
    <row r="429" spans="10:13" x14ac:dyDescent="0.3">
      <c r="J429" s="81" t="str">
        <f>IF(ISBLANK($I429),"",$I429*2.2046)</f>
        <v/>
      </c>
      <c r="K429" s="81"/>
      <c r="L429" s="81" t="str">
        <f>IF(ISBLANK($K429),"",$I429*2.2046)</f>
        <v/>
      </c>
      <c r="M429" s="3"/>
    </row>
    <row r="430" spans="10:13" x14ac:dyDescent="0.3">
      <c r="J430" s="81" t="str">
        <f>IF(ISBLANK($I430),"",$I430*2.2046)</f>
        <v/>
      </c>
      <c r="K430" s="81"/>
      <c r="L430" s="81" t="str">
        <f>IF(ISBLANK($K430),"",$I430*2.2046)</f>
        <v/>
      </c>
      <c r="M430" s="3"/>
    </row>
    <row r="431" spans="10:13" x14ac:dyDescent="0.3">
      <c r="J431" s="81" t="str">
        <f>IF(ISBLANK($I431),"",$I431*2.2046)</f>
        <v/>
      </c>
      <c r="K431" s="81"/>
      <c r="L431" s="81" t="str">
        <f>IF(ISBLANK($K431),"",$I431*2.2046)</f>
        <v/>
      </c>
      <c r="M431" s="3"/>
    </row>
    <row r="432" spans="10:13" x14ac:dyDescent="0.3">
      <c r="J432" s="81" t="str">
        <f>IF(ISBLANK($I432),"",$I432*2.2046)</f>
        <v/>
      </c>
      <c r="K432" s="81"/>
      <c r="L432" s="81" t="str">
        <f>IF(ISBLANK($K432),"",$I432*2.2046)</f>
        <v/>
      </c>
      <c r="M432" s="3"/>
    </row>
    <row r="433" spans="10:13" x14ac:dyDescent="0.3">
      <c r="J433" s="81" t="str">
        <f>IF(ISBLANK($I433),"",$I433*2.2046)</f>
        <v/>
      </c>
      <c r="K433" s="81"/>
      <c r="L433" s="81" t="str">
        <f>IF(ISBLANK($K433),"",$I433*2.2046)</f>
        <v/>
      </c>
      <c r="M433" s="3"/>
    </row>
    <row r="434" spans="10:13" x14ac:dyDescent="0.3">
      <c r="J434" s="81" t="str">
        <f>IF(ISBLANK($I434),"",$I434*2.2046)</f>
        <v/>
      </c>
      <c r="K434" s="81"/>
      <c r="L434" s="81" t="str">
        <f>IF(ISBLANK($K434),"",$I434*2.2046)</f>
        <v/>
      </c>
      <c r="M434" s="3"/>
    </row>
    <row r="435" spans="10:13" x14ac:dyDescent="0.3">
      <c r="J435" s="81" t="str">
        <f>IF(ISBLANK($I435),"",$I435*2.2046)</f>
        <v/>
      </c>
      <c r="K435" s="81"/>
      <c r="L435" s="81" t="str">
        <f>IF(ISBLANK($K435),"",$I435*2.2046)</f>
        <v/>
      </c>
      <c r="M435" s="3"/>
    </row>
    <row r="436" spans="10:13" x14ac:dyDescent="0.3">
      <c r="J436" s="81" t="str">
        <f>IF(ISBLANK($I436),"",$I436*2.2046)</f>
        <v/>
      </c>
      <c r="K436" s="81"/>
      <c r="L436" s="81" t="str">
        <f>IF(ISBLANK($K436),"",$I436*2.2046)</f>
        <v/>
      </c>
      <c r="M436" s="3"/>
    </row>
    <row r="437" spans="10:13" x14ac:dyDescent="0.3">
      <c r="J437" s="81" t="str">
        <f>IF(ISBLANK($I437),"",$I437*2.2046)</f>
        <v/>
      </c>
      <c r="K437" s="81"/>
      <c r="L437" s="81" t="str">
        <f>IF(ISBLANK($K437),"",$I437*2.2046)</f>
        <v/>
      </c>
      <c r="M437" s="3"/>
    </row>
    <row r="438" spans="10:13" x14ac:dyDescent="0.3">
      <c r="J438" s="81" t="str">
        <f>IF(ISBLANK($I438),"",$I438*2.2046)</f>
        <v/>
      </c>
      <c r="K438" s="81"/>
      <c r="L438" s="81" t="str">
        <f>IF(ISBLANK($K438),"",$I438*2.2046)</f>
        <v/>
      </c>
      <c r="M438" s="3"/>
    </row>
    <row r="439" spans="10:13" x14ac:dyDescent="0.3">
      <c r="J439" s="81" t="str">
        <f>IF(ISBLANK($I439),"",$I439*2.2046)</f>
        <v/>
      </c>
      <c r="K439" s="81"/>
      <c r="L439" s="81" t="str">
        <f>IF(ISBLANK($K439),"",$I439*2.2046)</f>
        <v/>
      </c>
      <c r="M439" s="3"/>
    </row>
    <row r="440" spans="10:13" x14ac:dyDescent="0.3">
      <c r="J440" s="81" t="str">
        <f>IF(ISBLANK($I440),"",$I440*2.2046)</f>
        <v/>
      </c>
      <c r="K440" s="81"/>
      <c r="L440" s="81" t="str">
        <f>IF(ISBLANK($K440),"",$I440*2.2046)</f>
        <v/>
      </c>
      <c r="M440" s="3"/>
    </row>
    <row r="441" spans="10:13" x14ac:dyDescent="0.3">
      <c r="J441" s="81" t="str">
        <f>IF(ISBLANK($I441),"",$I441*2.2046)</f>
        <v/>
      </c>
      <c r="K441" s="81"/>
      <c r="L441" s="81" t="str">
        <f>IF(ISBLANK($K441),"",$I441*2.2046)</f>
        <v/>
      </c>
      <c r="M441" s="3"/>
    </row>
    <row r="442" spans="10:13" x14ac:dyDescent="0.3">
      <c r="J442" s="81" t="str">
        <f>IF(ISBLANK($I442),"",$I442*2.2046)</f>
        <v/>
      </c>
      <c r="K442" s="81"/>
      <c r="L442" s="81" t="str">
        <f>IF(ISBLANK($K442),"",$I442*2.2046)</f>
        <v/>
      </c>
      <c r="M442" s="3"/>
    </row>
    <row r="443" spans="10:13" x14ac:dyDescent="0.3">
      <c r="J443" s="81" t="str">
        <f>IF(ISBLANK($I443),"",$I443*2.2046)</f>
        <v/>
      </c>
      <c r="K443" s="81"/>
      <c r="L443" s="81" t="str">
        <f>IF(ISBLANK($K443),"",$I443*2.2046)</f>
        <v/>
      </c>
      <c r="M443" s="3"/>
    </row>
    <row r="444" spans="10:13" x14ac:dyDescent="0.3">
      <c r="J444" s="81" t="str">
        <f>IF(ISBLANK($I444),"",$I444*2.2046)</f>
        <v/>
      </c>
      <c r="K444" s="81"/>
      <c r="L444" s="81" t="str">
        <f>IF(ISBLANK($K444),"",$I444*2.2046)</f>
        <v/>
      </c>
      <c r="M444" s="3"/>
    </row>
    <row r="445" spans="10:13" x14ac:dyDescent="0.3">
      <c r="J445" s="81" t="str">
        <f>IF(ISBLANK($I445),"",$I445*2.2046)</f>
        <v/>
      </c>
      <c r="K445" s="81"/>
      <c r="L445" s="81" t="str">
        <f>IF(ISBLANK($K445),"",$I445*2.2046)</f>
        <v/>
      </c>
      <c r="M445" s="3"/>
    </row>
    <row r="446" spans="10:13" x14ac:dyDescent="0.3">
      <c r="J446" s="81" t="str">
        <f>IF(ISBLANK($I446),"",$I446*2.2046)</f>
        <v/>
      </c>
      <c r="K446" s="81"/>
      <c r="L446" s="81" t="str">
        <f>IF(ISBLANK($K446),"",$I446*2.2046)</f>
        <v/>
      </c>
      <c r="M446" s="3"/>
    </row>
    <row r="447" spans="10:13" x14ac:dyDescent="0.3">
      <c r="J447" s="81" t="str">
        <f>IF(ISBLANK($I447),"",$I447*2.2046)</f>
        <v/>
      </c>
      <c r="K447" s="81"/>
      <c r="L447" s="81" t="str">
        <f>IF(ISBLANK($K447),"",$I447*2.2046)</f>
        <v/>
      </c>
      <c r="M447" s="3"/>
    </row>
    <row r="448" spans="10:13" x14ac:dyDescent="0.3">
      <c r="J448" s="81" t="str">
        <f>IF(ISBLANK($I448),"",$I448*2.2046)</f>
        <v/>
      </c>
      <c r="K448" s="81"/>
      <c r="L448" s="81" t="str">
        <f>IF(ISBLANK($K448),"",$I448*2.2046)</f>
        <v/>
      </c>
      <c r="M448" s="3"/>
    </row>
    <row r="449" spans="10:13" x14ac:dyDescent="0.3">
      <c r="J449" s="81" t="str">
        <f>IF(ISBLANK($I449),"",$I449*2.2046)</f>
        <v/>
      </c>
      <c r="K449" s="81"/>
      <c r="L449" s="81" t="str">
        <f>IF(ISBLANK($K449),"",$I449*2.2046)</f>
        <v/>
      </c>
      <c r="M449" s="3"/>
    </row>
    <row r="450" spans="10:13" x14ac:dyDescent="0.3">
      <c r="J450" s="81" t="str">
        <f>IF(ISBLANK($I450),"",$I450*2.2046)</f>
        <v/>
      </c>
      <c r="K450" s="81"/>
      <c r="L450" s="81" t="str">
        <f>IF(ISBLANK($K450),"",$I450*2.2046)</f>
        <v/>
      </c>
      <c r="M450" s="3"/>
    </row>
    <row r="451" spans="10:13" x14ac:dyDescent="0.3">
      <c r="J451" s="81" t="str">
        <f>IF(ISBLANK($I451),"",$I451*2.2046)</f>
        <v/>
      </c>
      <c r="K451" s="81"/>
      <c r="L451" s="81" t="str">
        <f>IF(ISBLANK($K451),"",$I451*2.2046)</f>
        <v/>
      </c>
      <c r="M451" s="3"/>
    </row>
    <row r="452" spans="10:13" x14ac:dyDescent="0.3">
      <c r="J452" s="81" t="str">
        <f>IF(ISBLANK($I452),"",$I452*2.2046)</f>
        <v/>
      </c>
      <c r="K452" s="81"/>
      <c r="L452" s="81" t="str">
        <f>IF(ISBLANK($K452),"",$I452*2.2046)</f>
        <v/>
      </c>
      <c r="M452" s="3"/>
    </row>
    <row r="453" spans="10:13" x14ac:dyDescent="0.3">
      <c r="J453" s="81" t="str">
        <f>IF(ISBLANK($I453),"",$I453*2.2046)</f>
        <v/>
      </c>
      <c r="K453" s="81"/>
      <c r="L453" s="81" t="str">
        <f>IF(ISBLANK($K453),"",$I453*2.2046)</f>
        <v/>
      </c>
      <c r="M453" s="3"/>
    </row>
    <row r="454" spans="10:13" x14ac:dyDescent="0.3">
      <c r="J454" s="81" t="str">
        <f>IF(ISBLANK($I454),"",$I454*2.2046)</f>
        <v/>
      </c>
      <c r="K454" s="81"/>
      <c r="L454" s="81" t="str">
        <f>IF(ISBLANK($K454),"",$I454*2.2046)</f>
        <v/>
      </c>
      <c r="M454" s="3"/>
    </row>
    <row r="455" spans="10:13" x14ac:dyDescent="0.3">
      <c r="J455" s="81" t="str">
        <f>IF(ISBLANK($I455),"",$I455*2.2046)</f>
        <v/>
      </c>
      <c r="K455" s="81"/>
      <c r="L455" s="81" t="str">
        <f>IF(ISBLANK($K455),"",$I455*2.2046)</f>
        <v/>
      </c>
      <c r="M455" s="3"/>
    </row>
    <row r="456" spans="10:13" x14ac:dyDescent="0.3">
      <c r="J456" s="81" t="str">
        <f>IF(ISBLANK($I456),"",$I456*2.2046)</f>
        <v/>
      </c>
      <c r="K456" s="81"/>
      <c r="L456" s="81" t="str">
        <f>IF(ISBLANK($K456),"",$I456*2.2046)</f>
        <v/>
      </c>
      <c r="M456" s="3"/>
    </row>
    <row r="457" spans="10:13" x14ac:dyDescent="0.3">
      <c r="J457" s="81" t="str">
        <f>IF(ISBLANK($I457),"",$I457*2.2046)</f>
        <v/>
      </c>
      <c r="K457" s="81"/>
      <c r="L457" s="81" t="str">
        <f>IF(ISBLANK($K457),"",$I457*2.2046)</f>
        <v/>
      </c>
      <c r="M457" s="3"/>
    </row>
    <row r="458" spans="10:13" x14ac:dyDescent="0.3">
      <c r="J458" s="81" t="str">
        <f>IF(ISBLANK($I458),"",$I458*2.2046)</f>
        <v/>
      </c>
      <c r="K458" s="81"/>
      <c r="L458" s="81" t="str">
        <f>IF(ISBLANK($K458),"",$I458*2.2046)</f>
        <v/>
      </c>
      <c r="M458" s="3"/>
    </row>
    <row r="459" spans="10:13" x14ac:dyDescent="0.3">
      <c r="J459" s="81" t="str">
        <f>IF(ISBLANK($I459),"",$I459*2.2046)</f>
        <v/>
      </c>
      <c r="K459" s="81"/>
      <c r="L459" s="81" t="str">
        <f>IF(ISBLANK($K459),"",$I459*2.2046)</f>
        <v/>
      </c>
      <c r="M459" s="3"/>
    </row>
    <row r="460" spans="10:13" x14ac:dyDescent="0.3">
      <c r="J460" s="81" t="str">
        <f>IF(ISBLANK($I460),"",$I460*2.2046)</f>
        <v/>
      </c>
      <c r="K460" s="81"/>
      <c r="L460" s="81" t="str">
        <f>IF(ISBLANK($K460),"",$I460*2.2046)</f>
        <v/>
      </c>
      <c r="M460" s="3"/>
    </row>
    <row r="461" spans="10:13" x14ac:dyDescent="0.3">
      <c r="J461" s="81" t="str">
        <f>IF(ISBLANK($I461),"",$I461*2.2046)</f>
        <v/>
      </c>
      <c r="K461" s="81"/>
      <c r="L461" s="81" t="str">
        <f>IF(ISBLANK($K461),"",$I461*2.2046)</f>
        <v/>
      </c>
      <c r="M461" s="3"/>
    </row>
    <row r="462" spans="10:13" x14ac:dyDescent="0.3">
      <c r="J462" s="81" t="str">
        <f>IF(ISBLANK($I462),"",$I462*2.2046)</f>
        <v/>
      </c>
      <c r="K462" s="81"/>
      <c r="L462" s="81" t="str">
        <f>IF(ISBLANK($K462),"",$I462*2.2046)</f>
        <v/>
      </c>
      <c r="M462" s="3"/>
    </row>
    <row r="463" spans="10:13" x14ac:dyDescent="0.3">
      <c r="J463" s="81" t="str">
        <f>IF(ISBLANK($I463),"",$I463*2.2046)</f>
        <v/>
      </c>
      <c r="K463" s="81"/>
      <c r="L463" s="81" t="str">
        <f>IF(ISBLANK($K463),"",$I463*2.2046)</f>
        <v/>
      </c>
      <c r="M463" s="3"/>
    </row>
    <row r="464" spans="10:13" x14ac:dyDescent="0.3">
      <c r="J464" s="81" t="str">
        <f>IF(ISBLANK($I464),"",$I464*2.2046)</f>
        <v/>
      </c>
      <c r="K464" s="81"/>
      <c r="L464" s="81" t="str">
        <f>IF(ISBLANK($K464),"",$I464*2.2046)</f>
        <v/>
      </c>
      <c r="M464" s="3"/>
    </row>
    <row r="465" spans="10:13" x14ac:dyDescent="0.3">
      <c r="J465" s="81" t="str">
        <f>IF(ISBLANK($I465),"",$I465*2.2046)</f>
        <v/>
      </c>
      <c r="K465" s="81"/>
      <c r="L465" s="81" t="str">
        <f>IF(ISBLANK($K465),"",$I465*2.2046)</f>
        <v/>
      </c>
      <c r="M465" s="3"/>
    </row>
    <row r="466" spans="10:13" x14ac:dyDescent="0.3">
      <c r="J466" s="81" t="str">
        <f>IF(ISBLANK($I466),"",$I466*2.2046)</f>
        <v/>
      </c>
      <c r="K466" s="81"/>
      <c r="L466" s="81" t="str">
        <f>IF(ISBLANK($K466),"",$I466*2.2046)</f>
        <v/>
      </c>
      <c r="M466" s="3"/>
    </row>
    <row r="467" spans="10:13" x14ac:dyDescent="0.3">
      <c r="J467" s="81" t="str">
        <f>IF(ISBLANK($I467),"",$I467*2.2046)</f>
        <v/>
      </c>
      <c r="K467" s="81"/>
      <c r="L467" s="81" t="str">
        <f>IF(ISBLANK($K467),"",$I467*2.2046)</f>
        <v/>
      </c>
      <c r="M467" s="3"/>
    </row>
    <row r="468" spans="10:13" x14ac:dyDescent="0.3">
      <c r="J468" s="81" t="str">
        <f>IF(ISBLANK($I468),"",$I468*2.2046)</f>
        <v/>
      </c>
      <c r="K468" s="81"/>
      <c r="L468" s="81" t="str">
        <f>IF(ISBLANK($K468),"",$I468*2.2046)</f>
        <v/>
      </c>
      <c r="M468" s="3"/>
    </row>
    <row r="469" spans="10:13" x14ac:dyDescent="0.3">
      <c r="J469" s="81" t="str">
        <f>IF(ISBLANK($I469),"",$I469*2.2046)</f>
        <v/>
      </c>
      <c r="K469" s="81"/>
      <c r="L469" s="81" t="str">
        <f>IF(ISBLANK($K469),"",$I469*2.2046)</f>
        <v/>
      </c>
      <c r="M469" s="3"/>
    </row>
    <row r="470" spans="10:13" x14ac:dyDescent="0.3">
      <c r="J470" s="81" t="str">
        <f>IF(ISBLANK($I470),"",$I470*2.2046)</f>
        <v/>
      </c>
      <c r="K470" s="81"/>
      <c r="L470" s="81" t="str">
        <f>IF(ISBLANK($K470),"",$I470*2.2046)</f>
        <v/>
      </c>
      <c r="M470" s="3"/>
    </row>
    <row r="471" spans="10:13" x14ac:dyDescent="0.3">
      <c r="J471" s="81" t="str">
        <f>IF(ISBLANK($I471),"",$I471*2.2046)</f>
        <v/>
      </c>
      <c r="K471" s="81"/>
      <c r="L471" s="81" t="str">
        <f>IF(ISBLANK($K471),"",$I471*2.2046)</f>
        <v/>
      </c>
      <c r="M471" s="3"/>
    </row>
    <row r="472" spans="10:13" x14ac:dyDescent="0.3">
      <c r="J472" s="81" t="str">
        <f>IF(ISBLANK($I472),"",$I472*2.2046)</f>
        <v/>
      </c>
      <c r="K472" s="81"/>
      <c r="L472" s="81" t="str">
        <f>IF(ISBLANK($K472),"",$I472*2.2046)</f>
        <v/>
      </c>
      <c r="M472" s="3"/>
    </row>
    <row r="473" spans="10:13" x14ac:dyDescent="0.3">
      <c r="J473" s="81" t="str">
        <f>IF(ISBLANK($I473),"",$I473*2.2046)</f>
        <v/>
      </c>
      <c r="K473" s="81"/>
      <c r="L473" s="81" t="str">
        <f>IF(ISBLANK($K473),"",$I473*2.2046)</f>
        <v/>
      </c>
      <c r="M473" s="3"/>
    </row>
    <row r="474" spans="10:13" x14ac:dyDescent="0.3">
      <c r="J474" s="81" t="str">
        <f>IF(ISBLANK($I474),"",$I474*2.2046)</f>
        <v/>
      </c>
      <c r="K474" s="81"/>
      <c r="L474" s="81" t="str">
        <f>IF(ISBLANK($K474),"",$I474*2.2046)</f>
        <v/>
      </c>
      <c r="M474" s="3"/>
    </row>
    <row r="475" spans="10:13" x14ac:dyDescent="0.3">
      <c r="J475" s="81" t="str">
        <f>IF(ISBLANK($I475),"",$I475*2.2046)</f>
        <v/>
      </c>
      <c r="K475" s="81"/>
      <c r="L475" s="81" t="str">
        <f>IF(ISBLANK($K475),"",$I475*2.2046)</f>
        <v/>
      </c>
      <c r="M475" s="3"/>
    </row>
    <row r="476" spans="10:13" x14ac:dyDescent="0.3">
      <c r="J476" s="81" t="str">
        <f>IF(ISBLANK($I476),"",$I476*2.2046)</f>
        <v/>
      </c>
      <c r="K476" s="81"/>
      <c r="L476" s="81" t="str">
        <f>IF(ISBLANK($K476),"",$I476*2.2046)</f>
        <v/>
      </c>
      <c r="M476" s="3"/>
    </row>
    <row r="477" spans="10:13" x14ac:dyDescent="0.3">
      <c r="J477" s="81" t="str">
        <f>IF(ISBLANK($I477),"",$I477*2.2046)</f>
        <v/>
      </c>
      <c r="K477" s="81"/>
      <c r="L477" s="81" t="str">
        <f>IF(ISBLANK($K477),"",$I477*2.2046)</f>
        <v/>
      </c>
      <c r="M477" s="3"/>
    </row>
    <row r="478" spans="10:13" x14ac:dyDescent="0.3">
      <c r="J478" s="81" t="str">
        <f>IF(ISBLANK($I478),"",$I478*2.2046)</f>
        <v/>
      </c>
      <c r="K478" s="81"/>
      <c r="L478" s="81" t="str">
        <f>IF(ISBLANK($K478),"",$I478*2.2046)</f>
        <v/>
      </c>
      <c r="M478" s="3"/>
    </row>
    <row r="479" spans="10:13" x14ac:dyDescent="0.3">
      <c r="J479" s="81" t="str">
        <f>IF(ISBLANK($I479),"",$I479*2.2046)</f>
        <v/>
      </c>
      <c r="K479" s="81"/>
      <c r="L479" s="81" t="str">
        <f>IF(ISBLANK($K479),"",$I479*2.2046)</f>
        <v/>
      </c>
      <c r="M479" s="3"/>
    </row>
    <row r="480" spans="10:13" x14ac:dyDescent="0.3">
      <c r="J480" s="81" t="str">
        <f>IF(ISBLANK($I480),"",$I480*2.2046)</f>
        <v/>
      </c>
      <c r="K480" s="81"/>
      <c r="L480" s="81" t="str">
        <f>IF(ISBLANK($K480),"",$I480*2.2046)</f>
        <v/>
      </c>
      <c r="M480" s="3"/>
    </row>
    <row r="481" spans="10:13" x14ac:dyDescent="0.3">
      <c r="J481" s="81" t="str">
        <f>IF(ISBLANK($I481),"",$I481*2.2046)</f>
        <v/>
      </c>
      <c r="K481" s="81"/>
      <c r="L481" s="81" t="str">
        <f>IF(ISBLANK($K481),"",$I481*2.2046)</f>
        <v/>
      </c>
      <c r="M481" s="3"/>
    </row>
    <row r="482" spans="10:13" x14ac:dyDescent="0.3">
      <c r="J482" s="81" t="str">
        <f>IF(ISBLANK($I482),"",$I482*2.2046)</f>
        <v/>
      </c>
      <c r="K482" s="81"/>
      <c r="L482" s="81" t="str">
        <f>IF(ISBLANK($K482),"",$I482*2.2046)</f>
        <v/>
      </c>
      <c r="M482" s="3"/>
    </row>
    <row r="483" spans="10:13" x14ac:dyDescent="0.3">
      <c r="J483" s="81" t="str">
        <f>IF(ISBLANK($I483),"",$I483*2.2046)</f>
        <v/>
      </c>
      <c r="K483" s="81"/>
      <c r="L483" s="81" t="str">
        <f>IF(ISBLANK($K483),"",$I483*2.2046)</f>
        <v/>
      </c>
      <c r="M483" s="3"/>
    </row>
    <row r="484" spans="10:13" x14ac:dyDescent="0.3">
      <c r="J484" s="81" t="str">
        <f>IF(ISBLANK($I484),"",$I484*2.2046)</f>
        <v/>
      </c>
      <c r="K484" s="81"/>
      <c r="L484" s="81" t="str">
        <f>IF(ISBLANK($K484),"",$I484*2.2046)</f>
        <v/>
      </c>
      <c r="M484" s="3"/>
    </row>
    <row r="485" spans="10:13" x14ac:dyDescent="0.3">
      <c r="J485" s="81" t="str">
        <f>IF(ISBLANK($I485),"",$I485*2.2046)</f>
        <v/>
      </c>
      <c r="K485" s="81"/>
      <c r="L485" s="81" t="str">
        <f>IF(ISBLANK($K485),"",$I485*2.2046)</f>
        <v/>
      </c>
      <c r="M485" s="3"/>
    </row>
    <row r="486" spans="10:13" x14ac:dyDescent="0.3">
      <c r="J486" s="81" t="str">
        <f>IF(ISBLANK($I486),"",$I486*2.2046)</f>
        <v/>
      </c>
      <c r="K486" s="81"/>
      <c r="L486" s="81" t="str">
        <f>IF(ISBLANK($K486),"",$I486*2.2046)</f>
        <v/>
      </c>
      <c r="M486" s="3"/>
    </row>
    <row r="487" spans="10:13" x14ac:dyDescent="0.3">
      <c r="J487" s="81" t="str">
        <f>IF(ISBLANK($I487),"",$I487*2.2046)</f>
        <v/>
      </c>
      <c r="K487" s="81"/>
      <c r="L487" s="81" t="str">
        <f>IF(ISBLANK($K487),"",$I487*2.2046)</f>
        <v/>
      </c>
      <c r="M487" s="3"/>
    </row>
    <row r="488" spans="10:13" x14ac:dyDescent="0.3">
      <c r="J488" s="81" t="str">
        <f>IF(ISBLANK($I488),"",$I488*2.2046)</f>
        <v/>
      </c>
      <c r="K488" s="81"/>
      <c r="L488" s="81" t="str">
        <f>IF(ISBLANK($K488),"",$I488*2.2046)</f>
        <v/>
      </c>
      <c r="M488" s="3"/>
    </row>
    <row r="489" spans="10:13" x14ac:dyDescent="0.3">
      <c r="J489" s="81" t="str">
        <f>IF(ISBLANK($I489),"",$I489*2.2046)</f>
        <v/>
      </c>
      <c r="K489" s="81"/>
      <c r="L489" s="81" t="str">
        <f>IF(ISBLANK($K489),"",$I489*2.2046)</f>
        <v/>
      </c>
      <c r="M489" s="3"/>
    </row>
    <row r="490" spans="10:13" x14ac:dyDescent="0.3">
      <c r="J490" s="81" t="str">
        <f>IF(ISBLANK($I490),"",$I490*2.2046)</f>
        <v/>
      </c>
      <c r="K490" s="81"/>
      <c r="L490" s="81" t="str">
        <f>IF(ISBLANK($K490),"",$I490*2.2046)</f>
        <v/>
      </c>
      <c r="M490" s="3"/>
    </row>
    <row r="491" spans="10:13" x14ac:dyDescent="0.3">
      <c r="J491" s="81" t="str">
        <f>IF(ISBLANK($I491),"",$I491*2.2046)</f>
        <v/>
      </c>
      <c r="K491" s="81"/>
      <c r="L491" s="81" t="str">
        <f>IF(ISBLANK($K491),"",$I491*2.2046)</f>
        <v/>
      </c>
      <c r="M491" s="3"/>
    </row>
    <row r="492" spans="10:13" x14ac:dyDescent="0.3">
      <c r="J492" s="81" t="str">
        <f>IF(ISBLANK($I492),"",$I492*2.2046)</f>
        <v/>
      </c>
      <c r="K492" s="81"/>
      <c r="L492" s="81" t="str">
        <f>IF(ISBLANK($K492),"",$I492*2.2046)</f>
        <v/>
      </c>
      <c r="M492" s="3"/>
    </row>
    <row r="493" spans="10:13" x14ac:dyDescent="0.3">
      <c r="J493" s="81" t="str">
        <f>IF(ISBLANK($I493),"",$I493*2.2046)</f>
        <v/>
      </c>
      <c r="K493" s="81"/>
      <c r="L493" s="81" t="str">
        <f>IF(ISBLANK($K493),"",$I493*2.2046)</f>
        <v/>
      </c>
      <c r="M493" s="3"/>
    </row>
    <row r="494" spans="10:13" x14ac:dyDescent="0.3">
      <c r="J494" s="81" t="str">
        <f>IF(ISBLANK($I494),"",$I494*2.2046)</f>
        <v/>
      </c>
      <c r="K494" s="81"/>
      <c r="L494" s="81" t="str">
        <f>IF(ISBLANK($K494),"",$I494*2.2046)</f>
        <v/>
      </c>
      <c r="M494" s="3"/>
    </row>
    <row r="495" spans="10:13" x14ac:dyDescent="0.3">
      <c r="J495" s="81" t="str">
        <f>IF(ISBLANK($I495),"",$I495*2.2046)</f>
        <v/>
      </c>
      <c r="K495" s="81"/>
      <c r="L495" s="81" t="str">
        <f>IF(ISBLANK($K495),"",$I495*2.2046)</f>
        <v/>
      </c>
      <c r="M495" s="3"/>
    </row>
    <row r="496" spans="10:13" x14ac:dyDescent="0.3">
      <c r="J496" s="81" t="str">
        <f>IF(ISBLANK($I496),"",$I496*2.2046)</f>
        <v/>
      </c>
      <c r="K496" s="81"/>
      <c r="L496" s="81" t="str">
        <f>IF(ISBLANK($K496),"",$I496*2.2046)</f>
        <v/>
      </c>
      <c r="M496" s="3"/>
    </row>
    <row r="497" spans="10:13" x14ac:dyDescent="0.3">
      <c r="J497" s="81" t="str">
        <f>IF(ISBLANK($I497),"",$I497*2.2046)</f>
        <v/>
      </c>
      <c r="K497" s="81"/>
      <c r="L497" s="81"/>
      <c r="M497" s="3"/>
    </row>
    <row r="498" spans="10:13" x14ac:dyDescent="0.3">
      <c r="J498" s="81" t="str">
        <f>IF(ISBLANK($I498),"",$I498*2.2046)</f>
        <v/>
      </c>
      <c r="K498" s="81"/>
      <c r="L498" s="81"/>
      <c r="M498" s="3"/>
    </row>
    <row r="499" spans="10:13" x14ac:dyDescent="0.3">
      <c r="J499" s="81" t="str">
        <f>IF(ISBLANK($I499),"",$I499*2.2046)</f>
        <v/>
      </c>
      <c r="K499" s="81"/>
      <c r="L499" s="81"/>
      <c r="M499" s="3"/>
    </row>
    <row r="500" spans="10:13" x14ac:dyDescent="0.3">
      <c r="J500" s="81" t="str">
        <f>IF(ISBLANK($I500),"",$I500*2.2046)</f>
        <v/>
      </c>
      <c r="K500" s="81"/>
      <c r="L500" s="81"/>
      <c r="M500" s="3"/>
    </row>
    <row r="501" spans="10:13" x14ac:dyDescent="0.3">
      <c r="J501" s="2" t="str">
        <f>IF(ISBLANK($I501),"",$I501*2.2046)</f>
        <v/>
      </c>
      <c r="K501" s="2"/>
      <c r="L501" s="2"/>
      <c r="M501" s="3"/>
    </row>
    <row r="502" spans="10:13" x14ac:dyDescent="0.3">
      <c r="J502" s="2" t="str">
        <f>IF(ISBLANK($I502),"",$I502*2.2046)</f>
        <v/>
      </c>
      <c r="K502" s="2"/>
      <c r="L502" s="2"/>
      <c r="M502" s="3"/>
    </row>
    <row r="503" spans="10:13" x14ac:dyDescent="0.3">
      <c r="J503" s="2" t="str">
        <f>IF(ISBLANK($I503),"",$I503*2.2046)</f>
        <v/>
      </c>
      <c r="K503" s="2"/>
      <c r="L503" s="2"/>
      <c r="M503" s="3"/>
    </row>
    <row r="504" spans="10:13" x14ac:dyDescent="0.3">
      <c r="J504" s="2" t="str">
        <f>IF(ISBLANK($I504),"",$I504*2.2046)</f>
        <v/>
      </c>
      <c r="K504" s="2"/>
      <c r="L504" s="2"/>
      <c r="M504" s="3"/>
    </row>
    <row r="505" spans="10:13" x14ac:dyDescent="0.3">
      <c r="J505" s="2" t="str">
        <f>IF(ISBLANK($I505),"",$I505*2.2046)</f>
        <v/>
      </c>
      <c r="K505" s="2"/>
      <c r="L505" s="2"/>
      <c r="M505" s="3"/>
    </row>
    <row r="514" spans="11:11" x14ac:dyDescent="0.3">
      <c r="K514" s="81"/>
    </row>
    <row r="520" spans="11:11" x14ac:dyDescent="0.3">
      <c r="K520" s="81"/>
    </row>
  </sheetData>
  <autoFilter ref="A1:N511" xr:uid="{3C5A5F8B-68DC-47ED-8396-0666F562628E}">
    <sortState xmlns:xlrd2="http://schemas.microsoft.com/office/spreadsheetml/2017/richdata2" ref="A2:N511">
      <sortCondition ref="E1:E511"/>
    </sortState>
  </autoFilter>
  <dataValidations count="4">
    <dataValidation type="list" allowBlank="1" showInputMessage="1" showErrorMessage="1" sqref="H499:H505 F2:G505" xr:uid="{50E42B26-0F26-421C-A6CF-9FF01215E4CF}">
      <formula1>SEASON</formula1>
    </dataValidation>
    <dataValidation type="list" allowBlank="1" showInputMessage="1" showErrorMessage="1" sqref="E2:E505" xr:uid="{21741C3A-FBE6-4F86-AD5C-52F759E4F0A8}">
      <formula1>CATEGORY</formula1>
    </dataValidation>
    <dataValidation type="list" allowBlank="1" showInputMessage="1" showErrorMessage="1" sqref="H2:H498" xr:uid="{6ABC522A-8AC2-4541-A576-6CE8B0CC9F79}">
      <formula1>OPTION</formula1>
    </dataValidation>
    <dataValidation type="list" allowBlank="1" showInputMessage="1" showErrorMessage="1" sqref="A2:A505" xr:uid="{63FD2CB0-D8B4-4218-9675-C0E68AD76496}">
      <formula1>ACTIVE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DF9AB-A6F5-4DAF-8854-BF79D3BA39F1}">
  <dimension ref="A1:D11"/>
  <sheetViews>
    <sheetView workbookViewId="0">
      <selection activeCell="A17" sqref="A17"/>
    </sheetView>
  </sheetViews>
  <sheetFormatPr baseColWidth="10" defaultColWidth="10.77734375" defaultRowHeight="14.4" x14ac:dyDescent="0.3"/>
  <cols>
    <col min="1" max="1" width="38.6640625" customWidth="1"/>
  </cols>
  <sheetData>
    <row r="1" spans="1:4" x14ac:dyDescent="0.3">
      <c r="A1" s="1" t="s">
        <v>8</v>
      </c>
      <c r="B1" s="1" t="s">
        <v>15</v>
      </c>
      <c r="C1" s="1" t="s">
        <v>17</v>
      </c>
      <c r="D1" t="s">
        <v>121</v>
      </c>
    </row>
    <row r="2" spans="1:4" x14ac:dyDescent="0.3">
      <c r="A2" t="s">
        <v>31</v>
      </c>
      <c r="B2" t="s">
        <v>18</v>
      </c>
      <c r="C2" t="s">
        <v>20</v>
      </c>
      <c r="D2" t="s">
        <v>122</v>
      </c>
    </row>
    <row r="3" spans="1:4" x14ac:dyDescent="0.3">
      <c r="A3" t="s">
        <v>0</v>
      </c>
      <c r="B3" t="s">
        <v>19</v>
      </c>
      <c r="C3" t="s">
        <v>21</v>
      </c>
      <c r="D3" t="s">
        <v>123</v>
      </c>
    </row>
    <row r="4" spans="1:4" x14ac:dyDescent="0.3">
      <c r="A4" t="s">
        <v>1</v>
      </c>
    </row>
    <row r="5" spans="1:4" x14ac:dyDescent="0.3">
      <c r="A5" t="s">
        <v>2</v>
      </c>
    </row>
    <row r="6" spans="1:4" x14ac:dyDescent="0.3">
      <c r="A6" t="s">
        <v>3</v>
      </c>
    </row>
    <row r="7" spans="1:4" x14ac:dyDescent="0.3">
      <c r="A7" t="s">
        <v>4</v>
      </c>
    </row>
    <row r="8" spans="1:4" x14ac:dyDescent="0.3">
      <c r="A8" t="s">
        <v>5</v>
      </c>
    </row>
    <row r="9" spans="1:4" x14ac:dyDescent="0.3">
      <c r="A9" t="s">
        <v>264</v>
      </c>
    </row>
    <row r="10" spans="1:4" x14ac:dyDescent="0.3">
      <c r="A10" t="s">
        <v>6</v>
      </c>
    </row>
    <row r="11" spans="1:4" x14ac:dyDescent="0.3">
      <c r="A11" t="s">
        <v>7</v>
      </c>
    </row>
  </sheetData>
  <pageMargins left="0.7" right="0.7" top="0.78740157499999996" bottom="0.78740157499999996" header="0.3" footer="0.3"/>
  <tableParts count="4">
    <tablePart r:id="rId1"/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016A1-4982-4BC6-A8FB-9C85835EAE58}">
  <dimension ref="A1:A52"/>
  <sheetViews>
    <sheetView workbookViewId="0">
      <selection activeCell="F20" sqref="F20"/>
    </sheetView>
  </sheetViews>
  <sheetFormatPr baseColWidth="10" defaultColWidth="10.77734375" defaultRowHeight="14.4" x14ac:dyDescent="0.3"/>
  <sheetData>
    <row r="1" spans="1:1" ht="22.8" x14ac:dyDescent="0.3">
      <c r="A1" s="52" t="s">
        <v>265</v>
      </c>
    </row>
    <row r="4" spans="1:1" x14ac:dyDescent="0.3">
      <c r="A4" t="s">
        <v>266</v>
      </c>
    </row>
    <row r="5" spans="1:1" x14ac:dyDescent="0.3">
      <c r="A5" s="53"/>
    </row>
    <row r="6" spans="1:1" ht="15.6" x14ac:dyDescent="0.3">
      <c r="A6" s="54" t="s">
        <v>267</v>
      </c>
    </row>
    <row r="7" spans="1:1" ht="15.6" x14ac:dyDescent="0.3">
      <c r="A7" s="54" t="s">
        <v>268</v>
      </c>
    </row>
    <row r="8" spans="1:1" ht="15.6" x14ac:dyDescent="0.3">
      <c r="A8" s="54" t="s">
        <v>269</v>
      </c>
    </row>
    <row r="9" spans="1:1" ht="15.6" x14ac:dyDescent="0.3">
      <c r="A9" s="54" t="s">
        <v>270</v>
      </c>
    </row>
    <row r="10" spans="1:1" ht="15.6" x14ac:dyDescent="0.3">
      <c r="A10" s="54" t="s">
        <v>271</v>
      </c>
    </row>
    <row r="12" spans="1:1" ht="15.6" x14ac:dyDescent="0.3">
      <c r="A12" t="s">
        <v>272</v>
      </c>
    </row>
    <row r="14" spans="1:1" x14ac:dyDescent="0.3">
      <c r="A14" t="s">
        <v>273</v>
      </c>
    </row>
    <row r="17" spans="1:1" x14ac:dyDescent="0.3">
      <c r="A17" t="s">
        <v>274</v>
      </c>
    </row>
    <row r="18" spans="1:1" x14ac:dyDescent="0.3">
      <c r="A18" s="53"/>
    </row>
    <row r="19" spans="1:1" ht="15.6" x14ac:dyDescent="0.3">
      <c r="A19" s="54" t="s">
        <v>275</v>
      </c>
    </row>
    <row r="20" spans="1:1" ht="15.6" x14ac:dyDescent="0.3">
      <c r="A20" s="54" t="s">
        <v>276</v>
      </c>
    </row>
    <row r="21" spans="1:1" ht="15.6" x14ac:dyDescent="0.3">
      <c r="A21" s="54" t="s">
        <v>277</v>
      </c>
    </row>
    <row r="22" spans="1:1" ht="15.6" x14ac:dyDescent="0.3">
      <c r="A22" s="54" t="s">
        <v>278</v>
      </c>
    </row>
    <row r="23" spans="1:1" ht="15.6" x14ac:dyDescent="0.3">
      <c r="A23" s="54" t="s">
        <v>279</v>
      </c>
    </row>
    <row r="26" spans="1:1" x14ac:dyDescent="0.3">
      <c r="A26" s="55" t="s">
        <v>280</v>
      </c>
    </row>
    <row r="30" spans="1:1" x14ac:dyDescent="0.3">
      <c r="A30" t="s">
        <v>281</v>
      </c>
    </row>
    <row r="31" spans="1:1" x14ac:dyDescent="0.3">
      <c r="A31" t="s">
        <v>282</v>
      </c>
    </row>
    <row r="34" spans="1:1" ht="15.6" x14ac:dyDescent="0.3">
      <c r="A34" s="56" t="s">
        <v>283</v>
      </c>
    </row>
    <row r="35" spans="1:1" x14ac:dyDescent="0.3">
      <c r="A35" s="53"/>
    </row>
    <row r="36" spans="1:1" x14ac:dyDescent="0.3">
      <c r="A36" s="53" t="s">
        <v>284</v>
      </c>
    </row>
    <row r="37" spans="1:1" x14ac:dyDescent="0.3">
      <c r="A37" s="53" t="s">
        <v>285</v>
      </c>
    </row>
    <row r="38" spans="1:1" x14ac:dyDescent="0.3">
      <c r="A38" s="53" t="s">
        <v>286</v>
      </c>
    </row>
    <row r="39" spans="1:1" x14ac:dyDescent="0.3">
      <c r="A39" s="53" t="s">
        <v>287</v>
      </c>
    </row>
    <row r="40" spans="1:1" x14ac:dyDescent="0.3">
      <c r="A40" s="53" t="s">
        <v>288</v>
      </c>
    </row>
    <row r="41" spans="1:1" x14ac:dyDescent="0.3">
      <c r="A41" s="53" t="s">
        <v>289</v>
      </c>
    </row>
    <row r="42" spans="1:1" x14ac:dyDescent="0.3">
      <c r="A42" s="53" t="s">
        <v>290</v>
      </c>
    </row>
    <row r="43" spans="1:1" x14ac:dyDescent="0.3">
      <c r="A43" s="53" t="s">
        <v>291</v>
      </c>
    </row>
    <row r="44" spans="1:1" x14ac:dyDescent="0.3">
      <c r="A44" s="53"/>
    </row>
    <row r="45" spans="1:1" x14ac:dyDescent="0.3">
      <c r="A45" s="53" t="s">
        <v>292</v>
      </c>
    </row>
    <row r="46" spans="1:1" x14ac:dyDescent="0.3">
      <c r="A46" s="53" t="s">
        <v>293</v>
      </c>
    </row>
    <row r="47" spans="1:1" x14ac:dyDescent="0.3">
      <c r="A47" s="53" t="s">
        <v>294</v>
      </c>
    </row>
    <row r="48" spans="1:1" x14ac:dyDescent="0.3">
      <c r="A48" s="53" t="s">
        <v>295</v>
      </c>
    </row>
    <row r="49" spans="1:1" x14ac:dyDescent="0.3">
      <c r="A49" s="53" t="s">
        <v>296</v>
      </c>
    </row>
    <row r="50" spans="1:1" x14ac:dyDescent="0.3">
      <c r="A50" s="53" t="s">
        <v>297</v>
      </c>
    </row>
    <row r="51" spans="1:1" x14ac:dyDescent="0.3">
      <c r="A51" s="53" t="s">
        <v>298</v>
      </c>
    </row>
    <row r="52" spans="1:1" x14ac:dyDescent="0.3">
      <c r="A52" s="53" t="s">
        <v>299</v>
      </c>
    </row>
  </sheetData>
  <hyperlinks>
    <hyperlink ref="A26" r:id="rId1" xr:uid="{23950B49-9328-42CE-A33E-F5B084F6F7D8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analysis</vt:lpstr>
      <vt:lpstr>gear</vt:lpstr>
      <vt:lpstr>admin</vt:lpstr>
      <vt:lpstr>comments</vt:lpstr>
      <vt:lpstr>ACTIVE</vt:lpstr>
      <vt:lpstr>CATEGORY</vt:lpstr>
      <vt:lpstr>OPTION</vt:lpstr>
      <vt:lpstr>SEASON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Metzger</dc:creator>
  <cp:lastModifiedBy>Patrick Metzger</cp:lastModifiedBy>
  <cp:lastPrinted>2024-01-27T11:27:52Z</cp:lastPrinted>
  <dcterms:created xsi:type="dcterms:W3CDTF">2024-01-09T21:21:12Z</dcterms:created>
  <dcterms:modified xsi:type="dcterms:W3CDTF">2024-01-27T11:35:11Z</dcterms:modified>
</cp:coreProperties>
</file>